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7" yWindow="32767" windowWidth="19200" windowHeight="11160" tabRatio="601" activeTab="0"/>
  </bookViews>
  <sheets>
    <sheet name="RTA" sheetId="1" r:id="rId1"/>
  </sheets>
  <definedNames>
    <definedName name="accounting_block">'RTA'!$I$76:$J$78</definedName>
    <definedName name="ACwvu.Sheet1_details." localSheetId="0" hidden="1">'RTA'!$A$36:$J$65</definedName>
    <definedName name="AthleticCode">'RTA'!$J$24</definedName>
    <definedName name="BudRTA">'RTA'!$F$24:$F$25</definedName>
    <definedName name="car_rental_block">'RTA'!$B$42:$F$42</definedName>
    <definedName name="control_number">'RTA'!$C$75</definedName>
    <definedName name="Days">'RTA'!$E$44</definedName>
    <definedName name="depart_return">'RTA'!$A$36:$J$38</definedName>
    <definedName name="estimate_block">'RTA'!#REF!</definedName>
    <definedName name="excess_lodging_page">'RTA'!$T$104:$AD$121</definedName>
    <definedName name="excess_lodging1">'RTA'!$E$52</definedName>
    <definedName name="excess_lodging2">'RTA'!$E$53</definedName>
    <definedName name="excess_lodging3">'RTA'!$E$54</definedName>
    <definedName name="first_page">'RTA'!$T$142:$AD$192</definedName>
    <definedName name="Fleet_Mileage_Rate">'RTA'!$D$163</definedName>
    <definedName name="FleetHours">'RTA'!$A$24</definedName>
    <definedName name="High_Mileage_Rate">'RTA'!$D$163</definedName>
    <definedName name="lodging_block">'RTA'!$A$52:$I$54</definedName>
    <definedName name="meals_all">'RTA'!$C$61:$F$63</definedName>
    <definedName name="meals_business">'RTA'!$D$64</definedName>
    <definedName name="meals_deduct">'RTA'!$F$61:$F$63</definedName>
    <definedName name="meals_depart">'RTA'!$D$61</definedName>
    <definedName name="meals_full">'RTA'!$C$62:$D$62</definedName>
    <definedName name="meals_return">'RTA'!$D$63</definedName>
    <definedName name="Mileage_Rate">'RTA'!$D$162</definedName>
    <definedName name="mileage_rate_chart">'RTA'!$B$161:$E$167</definedName>
    <definedName name="miles">'RTA'!$C$44</definedName>
    <definedName name="Mini_van">'RTA'!$E$49</definedName>
    <definedName name="Minibus">'RTA'!$E$49</definedName>
    <definedName name="other_block">'RTA'!$B$70:$D$70</definedName>
    <definedName name="passengers">'RTA'!$B$29:$B$31</definedName>
    <definedName name="physical_plant_page">'RTA'!$T$194:$AD$219</definedName>
    <definedName name="_xlnm.Print_Area" localSheetId="0">'RTA'!$T$104:$AD$219</definedName>
    <definedName name="public_trans_block">'RTA'!$B$48:$D$48</definedName>
    <definedName name="regist_fees_block">'RTA'!$B$68:$I$68</definedName>
    <definedName name="reserve_compact">'RTA'!$A$16</definedName>
    <definedName name="reserve_midsize">'RTA'!$A$17</definedName>
    <definedName name="reserve_minibus">'RTA'!$A$19</definedName>
    <definedName name="reserve_minivan">'RTA'!$A$19</definedName>
    <definedName name="reserve_motorcoach">'RTA'!$A$21</definedName>
    <definedName name="reserve_sedan">'RTA'!$A$17</definedName>
    <definedName name="reserve_van">'RTA'!$A$20</definedName>
    <definedName name="reserve_vehicle_begin">'RTA'!$D$46</definedName>
    <definedName name="reserve_vehicle_end">'RTA'!$F$46</definedName>
    <definedName name="single_double">'RTA'!$E$55</definedName>
    <definedName name="SSN">'RTA'!#REF!</definedName>
    <definedName name="standard_hotel_rate">'RTA'!$D$55</definedName>
    <definedName name="State_employee">'RTA'!$D$9</definedName>
    <definedName name="Swvu.Sheet1_details." localSheetId="0" hidden="1">'RTA'!$A$36:$J$65</definedName>
    <definedName name="Travel_method">'RTA'!$A$14:$A$23</definedName>
    <definedName name="Travel_method_exp">'RTA'!$B$26:$B$27</definedName>
    <definedName name="travel_purpose">'RTA'!$B$11:$B$12</definedName>
    <definedName name="travel_reason">'RTA'!$D$11:$D$19</definedName>
    <definedName name="travel_reason_other">'RTA'!$E$20:$J$21</definedName>
    <definedName name="Traveler">'RTA'!$B$5:$B$9</definedName>
    <definedName name="travelers_checks_amt">'RTA'!$C$33</definedName>
    <definedName name="vehicle_block">'RTA'!$B$44:$C$44</definedName>
    <definedName name="wvu.Sheet1_details." localSheetId="0" hidden="1">{FALSE,FALSE,36,7,608,374,FALSE,TRUE,TRUE,TRUE,0,1,#N/A,11,#N/A,10.386666666666667,16.35135135135135,1,FALSE,FALSE,1,TRUE,1,FALSE,100,"Swvu.Sheet1_details.","ACwvu.Sheet1_details.",0,FALSE,FALSE,0,0.25,3.29,1,1,"","",FALSE,FALSE,FALSE,FALSE,1,#N/A,1,1,FALSE,FALSE,FALSE,FALSE,FALSE,FALSE}</definedName>
    <definedName name="Z_02194EC0_F372_11D2_9C73_00C0F015FF36_.wvu.PrintArea" localSheetId="0" hidden="1">'RTA'!$T$142:$AD$192</definedName>
    <definedName name="Z_02194EC0_F372_11D2_9C73_00C0F015FF36_.wvu.Rows" localSheetId="0" hidden="1">'RTA'!$86:$86</definedName>
    <definedName name="Z_5C3C449D_89CA_467E_A3FD_7D6D000BDD28_.wvu.PrintArea" localSheetId="0" hidden="1">'RTA'!$T$142:$AD$192</definedName>
    <definedName name="Z_5C3C449D_89CA_467E_A3FD_7D6D000BDD28_.wvu.Rows" localSheetId="0" hidden="1">'RTA'!$86:$86</definedName>
  </definedNames>
  <calcPr fullCalcOnLoad="1"/>
</workbook>
</file>

<file path=xl/sharedStrings.xml><?xml version="1.0" encoding="utf-8"?>
<sst xmlns="http://schemas.openxmlformats.org/spreadsheetml/2006/main" count="374" uniqueCount="204">
  <si>
    <t xml:space="preserve"> </t>
  </si>
  <si>
    <t>Name:</t>
  </si>
  <si>
    <t>Dept.</t>
  </si>
  <si>
    <t>Phone:</t>
  </si>
  <si>
    <t>Athletics</t>
  </si>
  <si>
    <t>Recruitment</t>
  </si>
  <si>
    <t>Presentation</t>
  </si>
  <si>
    <t>Field Work</t>
  </si>
  <si>
    <t>Airline</t>
  </si>
  <si>
    <t>Rail</t>
  </si>
  <si>
    <t>Other (explain in blocks below)</t>
  </si>
  <si>
    <t>Depart From</t>
  </si>
  <si>
    <t xml:space="preserve">Date </t>
  </si>
  <si>
    <t>Date</t>
  </si>
  <si>
    <t>Travel</t>
  </si>
  <si>
    <t>Number</t>
  </si>
  <si>
    <t>Car Rental:   Company Name</t>
  </si>
  <si>
    <t>of Days</t>
  </si>
  <si>
    <t>Rate</t>
  </si>
  <si>
    <t>Private Vehicle / State Vehicle</t>
  </si>
  <si>
    <t>Miles</t>
  </si>
  <si>
    <t>Cost</t>
  </si>
  <si>
    <t>Public Transportation  (Air, Rail, Bus, Taxi, etc.)</t>
  </si>
  <si>
    <t>Lodging</t>
  </si>
  <si>
    <t>Name of Hotel/Motel</t>
  </si>
  <si>
    <t>Meals</t>
  </si>
  <si>
    <t>Per Diem</t>
  </si>
  <si>
    <t>Day of Departure</t>
  </si>
  <si>
    <t>Full Days</t>
  </si>
  <si>
    <t>Day of Return</t>
  </si>
  <si>
    <t xml:space="preserve">Other Expenses </t>
  </si>
  <si>
    <t>Method of Payment ("X" one)</t>
  </si>
  <si>
    <t>Check</t>
  </si>
  <si>
    <t>Not Prepaid</t>
  </si>
  <si>
    <t>Tips, Parking, Tolls, etc.</t>
  </si>
  <si>
    <t>Total Estimated Cost of Travel:</t>
  </si>
  <si>
    <t>Request For Travel Authorization</t>
  </si>
  <si>
    <t>Purpose of Trip:</t>
  </si>
  <si>
    <t>Return To</t>
  </si>
  <si>
    <t>Personal Mileage Rate-Cost Beneficial</t>
  </si>
  <si>
    <t>State Vehicle Not Available</t>
  </si>
  <si>
    <t>Travel:</t>
  </si>
  <si>
    <t>Car Rental Company</t>
  </si>
  <si>
    <t>Totals</t>
  </si>
  <si>
    <t>Passengers:</t>
  </si>
  <si>
    <t>Public Transportation ( Air, Rail, Bus, Taxi, etc.)</t>
  </si>
  <si>
    <t>Meals:</t>
  </si>
  <si>
    <t>Days</t>
  </si>
  <si>
    <t xml:space="preserve">     Day of Departure</t>
  </si>
  <si>
    <t xml:space="preserve">     Full Days</t>
  </si>
  <si>
    <t xml:space="preserve">     Day of Return</t>
  </si>
  <si>
    <t>Lodging:</t>
  </si>
  <si>
    <t>Registration, Tuition, Fees, etc.</t>
  </si>
  <si>
    <t xml:space="preserve">         Reservation for use of State Vehicle</t>
  </si>
  <si>
    <t xml:space="preserve"> Agency:</t>
  </si>
  <si>
    <t xml:space="preserve"> Date:</t>
  </si>
  <si>
    <t>Traveler Information:</t>
  </si>
  <si>
    <t>Trip Information</t>
  </si>
  <si>
    <t>Destination:</t>
  </si>
  <si>
    <t>Title:</t>
  </si>
  <si>
    <t>Departure Date</t>
  </si>
  <si>
    <t>Return Date:</t>
  </si>
  <si>
    <t>Make and Model:</t>
  </si>
  <si>
    <t>Type of Vehicle</t>
  </si>
  <si>
    <t>License Number:</t>
  </si>
  <si>
    <t>Notes:</t>
  </si>
  <si>
    <t>Longwood Employee ("Y" or "N")</t>
  </si>
  <si>
    <t>Research</t>
  </si>
  <si>
    <t>Student Teaching</t>
  </si>
  <si>
    <t>Conference / Convention</t>
  </si>
  <si>
    <t>Education / Training</t>
  </si>
  <si>
    <t>Reason for Travel ("X" one below)</t>
  </si>
  <si>
    <t>Purpose of Trip</t>
  </si>
  <si>
    <t>Dept:</t>
  </si>
  <si>
    <t>Beginning</t>
  </si>
  <si>
    <t>Ending</t>
  </si>
  <si>
    <t>Reservations for use of State Vehicle</t>
  </si>
  <si>
    <t xml:space="preserve">   Destination</t>
  </si>
  <si>
    <t xml:space="preserve">    DEPARTURE</t>
  </si>
  <si>
    <t xml:space="preserve">   Return</t>
  </si>
  <si>
    <t xml:space="preserve">   Return To</t>
  </si>
  <si>
    <t xml:space="preserve">  Depart From</t>
  </si>
  <si>
    <t xml:space="preserve">   Travel To</t>
  </si>
  <si>
    <t>Reason:</t>
  </si>
  <si>
    <t>Destination</t>
  </si>
  <si>
    <t>Method:</t>
  </si>
  <si>
    <t xml:space="preserve">  Date</t>
  </si>
  <si>
    <t xml:space="preserve">   Date</t>
  </si>
  <si>
    <t>Traveler:</t>
  </si>
  <si>
    <t>Control Number:</t>
  </si>
  <si>
    <t>Of Days</t>
  </si>
  <si>
    <t>Total</t>
  </si>
  <si>
    <t xml:space="preserve">     Justification </t>
  </si>
  <si>
    <t xml:space="preserve">     For Excess</t>
  </si>
  <si>
    <t xml:space="preserve">       HOTEL</t>
  </si>
  <si>
    <t>Page:  2a</t>
  </si>
  <si>
    <t>Page:  2c</t>
  </si>
  <si>
    <t>Reason for Travel</t>
  </si>
  <si>
    <t xml:space="preserve">               Justification for Excess Lodging</t>
  </si>
  <si>
    <t xml:space="preserve">    (Excess  Lodging Sheet 2c is attached)</t>
  </si>
  <si>
    <t xml:space="preserve">             Justification for excess lodging:</t>
  </si>
  <si>
    <t>Traveler's Supervisor</t>
  </si>
  <si>
    <t xml:space="preserve">  </t>
  </si>
  <si>
    <t>Occupancy:</t>
  </si>
  <si>
    <t>***  denotes approval unless otherwise noted  ***</t>
  </si>
  <si>
    <t xml:space="preserve">Standard Rate Amount:  $  </t>
  </si>
  <si>
    <t xml:space="preserve">         Amount Requested:  $ </t>
  </si>
  <si>
    <t xml:space="preserve">Maximum Daily Amount:  $ </t>
  </si>
  <si>
    <t xml:space="preserve">Total nights needed:  </t>
  </si>
  <si>
    <t xml:space="preserve">Maximum Amount Available:  $ </t>
  </si>
  <si>
    <t xml:space="preserve">X   </t>
  </si>
  <si>
    <t xml:space="preserve">***  Signature by Vice President on Page 1       *** </t>
  </si>
  <si>
    <t xml:space="preserve">Request Denied:  ___________________________ </t>
  </si>
  <si>
    <t>(</t>
  </si>
  <si>
    <t>)</t>
  </si>
  <si>
    <t>Deduct total amount</t>
  </si>
  <si>
    <t>for Meals provided</t>
  </si>
  <si>
    <t>Hotel</t>
  </si>
  <si>
    <t>for area</t>
  </si>
  <si>
    <t>Maximum</t>
  </si>
  <si>
    <t>Available</t>
  </si>
  <si>
    <t>* if hotel rate is greater than</t>
  </si>
  <si>
    <t xml:space="preserve">Deduct amount for meals provided </t>
  </si>
  <si>
    <t xml:space="preserve">         Payment Amount :  $ </t>
  </si>
  <si>
    <t xml:space="preserve">   Payment</t>
  </si>
  <si>
    <t xml:space="preserve">    Amount</t>
  </si>
  <si>
    <t xml:space="preserve">Purpose </t>
  </si>
  <si>
    <t>of Travel</t>
  </si>
  <si>
    <t xml:space="preserve">  Rate</t>
  </si>
  <si>
    <t>Time needed</t>
  </si>
  <si>
    <t>Trip Expenses to be</t>
  </si>
  <si>
    <t xml:space="preserve">charged to the </t>
  </si>
  <si>
    <t>following account(s)</t>
  </si>
  <si>
    <t>Standard rate</t>
  </si>
  <si>
    <t>See Travel Regulations for per diem rates.</t>
  </si>
  <si>
    <t>You must enter an amount.</t>
  </si>
  <si>
    <t>See Travel Regulations for standard lodging rates.</t>
  </si>
  <si>
    <t>Standard Lodging Rate allowed for Area:</t>
  </si>
  <si>
    <t>Payment Method</t>
  </si>
  <si>
    <t>Beginning Mileage:</t>
  </si>
  <si>
    <t>Ending Mileage:</t>
  </si>
  <si>
    <t>Facilities Management</t>
  </si>
  <si>
    <t>Facilities Mgmt. Approval:</t>
  </si>
  <si>
    <t>Expected Return Time</t>
  </si>
  <si>
    <t>Expected Return</t>
  </si>
  <si>
    <t>Private Vehicle - traveler's choice</t>
  </si>
  <si>
    <t xml:space="preserve">Private Vehicle - cost beneficial/ state n/a </t>
  </si>
  <si>
    <t>Private Vehicle used / Travelers choice</t>
  </si>
  <si>
    <t>Parking, Tolls, etc.</t>
  </si>
  <si>
    <t>Cost:</t>
  </si>
  <si>
    <t>Team Meals (Students/Other)</t>
  </si>
  <si>
    <t>Bill Longwood</t>
  </si>
  <si>
    <t>RTA #</t>
  </si>
  <si>
    <t>RTA Number</t>
  </si>
  <si>
    <t>A</t>
  </si>
  <si>
    <t>Vice President / Dean/Designee</t>
  </si>
  <si>
    <t>Registration / fees prepaid by University</t>
  </si>
  <si>
    <t>daily incidental amount</t>
  </si>
  <si>
    <t>Date Prepared:</t>
  </si>
  <si>
    <t>Total Estimated</t>
  </si>
  <si>
    <t>Cost of Travel:</t>
  </si>
  <si>
    <t>Request for Travel Authorization</t>
  </si>
  <si>
    <t>Longwood Address:</t>
  </si>
  <si>
    <t>Name of Traveler:</t>
  </si>
  <si>
    <t>SPCC</t>
  </si>
  <si>
    <t>Banner Index Code</t>
  </si>
  <si>
    <t xml:space="preserve">Notes: </t>
  </si>
  <si>
    <t xml:space="preserve">Attachments: </t>
  </si>
  <si>
    <t>State Vehicle - Full size Car</t>
  </si>
  <si>
    <t>State Vehicle - 12 &amp; 14 Passenger bus</t>
  </si>
  <si>
    <t>Fleet Services Bus Driver</t>
  </si>
  <si>
    <t>State Vehicle - Full Size Car</t>
  </si>
  <si>
    <t>Fleet Driver: Note $15 fee for driver provided by Fleet Service for 12 &amp; 14 Passenger Bus</t>
  </si>
  <si>
    <t xml:space="preserve">Fleet Services Bus Driver </t>
  </si>
  <si>
    <t>Mileage Rate</t>
  </si>
  <si>
    <t>Number of Days</t>
  </si>
  <si>
    <t>Athletic Activity Code</t>
  </si>
  <si>
    <t>30 Passenger bus +$200 included</t>
  </si>
  <si>
    <t>56 Passenger Setra Motor Coach</t>
  </si>
  <si>
    <t>State Vehicle - 12 &amp; 14 passenger bus</t>
  </si>
  <si>
    <t>30 Passenger bus/$200 per day + mileage</t>
  </si>
  <si>
    <t>Cost Calculations</t>
  </si>
  <si>
    <t>Daily Rate</t>
  </si>
  <si>
    <t>Total Mileage Rate:</t>
  </si>
  <si>
    <t>Method of Travel ( Enter # of each unit needed)</t>
  </si>
  <si>
    <t>Passengers  (Please List or attach)</t>
  </si>
  <si>
    <t>Travel Request Name Combiner:</t>
  </si>
  <si>
    <t>Travel Types Used:</t>
  </si>
  <si>
    <t>56 Passenger Setra motor coach</t>
  </si>
  <si>
    <t>Used Calculation:</t>
  </si>
  <si>
    <t>Total Cost:</t>
  </si>
  <si>
    <t>Is value entered a number?</t>
  </si>
  <si>
    <t>Estimated Fleet Driver Hours: Note $15/hr fee per driver provided by Fleet Service for cars, 12, &amp; 14 Passenger Bus</t>
  </si>
  <si>
    <t>(Fleet driver fee accounted for in D44)</t>
  </si>
  <si>
    <t>State Vehicle - Mini Van - 7 passenger</t>
  </si>
  <si>
    <t>State Vehicle - Passenger Van - 12 passenger</t>
  </si>
  <si>
    <t>Output:</t>
  </si>
  <si>
    <t>Travel Reason Compilation Area:</t>
  </si>
  <si>
    <t>standard rate see form 2c</t>
  </si>
  <si>
    <t>Time Vehicle Needed</t>
  </si>
  <si>
    <t>You must enter an RTA control number in order for this RTA to be processed. Go to the Travel Section of the Finance web page for the next available control number.</t>
  </si>
  <si>
    <t>Problem opening in protected mode? Visit go.longwood.edu/protected</t>
  </si>
  <si>
    <t>rev. 1.02.24 for travel after 01/01/24</t>
  </si>
  <si>
    <t>*rate adjustment beginning 1/1/24</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</si>
</sst>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
    <numFmt numFmtId="167" formatCode="#,##0.##;#,##0.##;;@"/>
    <numFmt numFmtId="168" formatCode="#,##0.##;#,##0.##;;&quot;Number only&quot;"/>
    <numFmt numFmtId="169" formatCode="#,##0.##;#,##0.##;;&quot;ERROR&quot;"/>
    <numFmt numFmtId="170" formatCode="m/d"/>
    <numFmt numFmtId="171" formatCode="#;#;;@"/>
    <numFmt numFmtId="172" formatCode="#,##0.00;#,##0.00;;@"/>
    <numFmt numFmtId="173" formatCode="###0.00;###0.00;;@"/>
    <numFmt numFmtId="174" formatCode="###\-##\-####"/>
    <numFmt numFmtId="175" formatCode=";;;@"/>
    <numFmt numFmtId="176" formatCode="m/d;;;@"/>
    <numFmt numFmtId="177" formatCode="000\-00\-0000"/>
    <numFmt numFmtId="178" formatCode="000\-00\-0000;;;@"/>
    <numFmt numFmtId="179" formatCode="000\-00\-0000;#;;@"/>
    <numFmt numFmtId="180" formatCode="m/d/yy;;@"/>
    <numFmt numFmtId="181" formatCode="m/d/yy;;;@"/>
    <numFmt numFmtId="182" formatCode="#;#;;&quot;0&quot;"/>
    <numFmt numFmtId="183" formatCode="###0.00;###0.00;;&quot;0&quot;"/>
    <numFmt numFmtId="184" formatCode="#;#;;&quot;Err&quot;"/>
    <numFmt numFmtId="185" formatCode="#;#;#;&quot;Err&quot;"/>
    <numFmt numFmtId="186" formatCode="#;#;0;&quot;Err&quot;"/>
    <numFmt numFmtId="187" formatCode="###0.00;###0.00;;&quot;Error&quot;"/>
    <numFmt numFmtId="188" formatCode="#.00;#.00;;&quot;Error&quot;"/>
    <numFmt numFmtId="189" formatCode="#,##0.##;#,##0.##;;&quot;Error&quot;"/>
    <numFmt numFmtId="190" formatCode="#.00;[Red]#.00;;@"/>
    <numFmt numFmtId="191" formatCode="[Red]#.00;[Red]#.00;;@"/>
    <numFmt numFmtId="192" formatCode="#;#;;&quot;Error&quot;"/>
    <numFmt numFmtId="193" formatCode="&quot;$&quot;#,##0.000_);\(&quot;$&quot;#,##0.000\)"/>
    <numFmt numFmtId="194" formatCode="#,##0.00;#,##0.00;;&quot;0&quot;"/>
    <numFmt numFmtId="195" formatCode="_(&quot;$&quot;* #,##0.000_);_(&quot;$&quot;* \(#,##0.000\);_(&quot;$&quot;* &quot;-&quot;???_);_(@_)"/>
    <numFmt numFmtId="196" formatCode="&quot;$&quot;#,##0.00"/>
    <numFmt numFmtId="197" formatCode="[$-409]dddd\,\ mmmm\ dd\,\ yyyy"/>
    <numFmt numFmtId="198" formatCode="[$-409]h:mm:ss\ AM/PM"/>
    <numFmt numFmtId="199" formatCode="[$-F400]h:mm:ss\ AM/PM"/>
    <numFmt numFmtId="200" formatCode="_([$$-409]* #,##0.00_);_([$$-409]* \(#,##0.00\);_([$$-409]* &quot;-&quot;??_);_(@_)"/>
    <numFmt numFmtId="201" formatCode="[$$-409]#,##0.00_);\([$$-409]#,##0.00\)"/>
    <numFmt numFmtId="202" formatCode="&quot;Yes&quot;;&quot;Yes&quot;;&quot;No&quot;"/>
    <numFmt numFmtId="203" formatCode="&quot;True&quot;;&quot;True&quot;;&quot;False&quot;"/>
    <numFmt numFmtId="204" formatCode="&quot;On&quot;;&quot;On&quot;;&quot;Off&quot;"/>
    <numFmt numFmtId="205" formatCode="[$€-2]\ #,##0.00_);[Red]\([$€-2]\ #,##0.00\)"/>
  </numFmts>
  <fonts count="113">
    <font>
      <sz val="10"/>
      <name val="Geneva"/>
      <family val="0"/>
    </font>
    <font>
      <b/>
      <sz val="10"/>
      <name val="Geneva"/>
      <family val="0"/>
    </font>
    <font>
      <i/>
      <sz val="10"/>
      <name val="Geneva"/>
      <family val="0"/>
    </font>
    <font>
      <b/>
      <i/>
      <sz val="10"/>
      <name val="Geneva"/>
      <family val="0"/>
    </font>
    <font>
      <sz val="10"/>
      <name val="New Century Schlbk"/>
      <family val="0"/>
    </font>
    <font>
      <sz val="10"/>
      <name val="Arial Narrow"/>
      <family val="2"/>
    </font>
    <font>
      <sz val="10"/>
      <name val="Century Schoolbook"/>
      <family val="1"/>
    </font>
    <font>
      <sz val="10"/>
      <color indexed="12"/>
      <name val="Century Schoolbook"/>
      <family val="1"/>
    </font>
    <font>
      <b/>
      <sz val="10"/>
      <name val="Century Schoolbook"/>
      <family val="1"/>
    </font>
    <font>
      <sz val="8"/>
      <color indexed="12"/>
      <name val="Century Schoolbook"/>
      <family val="1"/>
    </font>
    <font>
      <sz val="8"/>
      <name val="Century Schoolbook"/>
      <family val="1"/>
    </font>
    <font>
      <sz val="18"/>
      <name val="Century Schoolbook"/>
      <family val="1"/>
    </font>
    <font>
      <b/>
      <sz val="11"/>
      <color indexed="12"/>
      <name val="Century Schoolbook"/>
      <family val="1"/>
    </font>
    <font>
      <b/>
      <sz val="10"/>
      <color indexed="12"/>
      <name val="Century Schoolbook"/>
      <family val="1"/>
    </font>
    <font>
      <sz val="10"/>
      <color indexed="13"/>
      <name val="Century Schoolbook"/>
      <family val="1"/>
    </font>
    <font>
      <b/>
      <sz val="10"/>
      <color indexed="13"/>
      <name val="Century Schoolbook"/>
      <family val="1"/>
    </font>
    <font>
      <b/>
      <sz val="8"/>
      <color indexed="13"/>
      <name val="Century Schoolbook"/>
      <family val="1"/>
    </font>
    <font>
      <b/>
      <sz val="14"/>
      <color indexed="13"/>
      <name val="Century Schoolbook"/>
      <family val="1"/>
    </font>
    <font>
      <b/>
      <sz val="12"/>
      <color indexed="13"/>
      <name val="Century Schoolbook"/>
      <family val="1"/>
    </font>
    <font>
      <b/>
      <sz val="11"/>
      <color indexed="13"/>
      <name val="Century Schoolbook"/>
      <family val="1"/>
    </font>
    <font>
      <sz val="8"/>
      <color indexed="13"/>
      <name val="Century Schoolbook"/>
      <family val="1"/>
    </font>
    <font>
      <b/>
      <sz val="8"/>
      <name val="Century Schoolbook"/>
      <family val="1"/>
    </font>
    <font>
      <b/>
      <sz val="7"/>
      <color indexed="13"/>
      <name val="Century Schoolbook"/>
      <family val="1"/>
    </font>
    <font>
      <b/>
      <sz val="10"/>
      <name val="Arial Narrow"/>
      <family val="2"/>
    </font>
    <font>
      <b/>
      <sz val="10"/>
      <color indexed="10"/>
      <name val="Geneva"/>
      <family val="0"/>
    </font>
    <font>
      <sz val="8"/>
      <name val="Geneva"/>
      <family val="0"/>
    </font>
    <font>
      <sz val="9"/>
      <name val="Century Schoolbook"/>
      <family val="1"/>
    </font>
    <font>
      <b/>
      <sz val="11"/>
      <name val="Arial Narrow"/>
      <family val="2"/>
    </font>
    <font>
      <b/>
      <sz val="9"/>
      <name val="Century Schoolbook"/>
      <family val="1"/>
    </font>
    <font>
      <i/>
      <sz val="10"/>
      <name val="Arial Narrow"/>
      <family val="2"/>
    </font>
    <font>
      <b/>
      <sz val="18"/>
      <name val="Century Schoolbook"/>
      <family val="1"/>
    </font>
    <font>
      <b/>
      <sz val="8"/>
      <name val="Arial Narrow"/>
      <family val="2"/>
    </font>
    <font>
      <sz val="12"/>
      <name val="Century Schoolbook"/>
      <family val="1"/>
    </font>
    <font>
      <sz val="14"/>
      <color indexed="10"/>
      <name val="Geneva"/>
      <family val="0"/>
    </font>
    <font>
      <b/>
      <sz val="8"/>
      <color indexed="10"/>
      <name val="Century Schoolbook"/>
      <family val="1"/>
    </font>
    <font>
      <b/>
      <sz val="12"/>
      <name val="Arial Narrow"/>
      <family val="2"/>
    </font>
    <font>
      <b/>
      <sz val="9"/>
      <color indexed="43"/>
      <name val="Arial"/>
      <family val="2"/>
    </font>
    <font>
      <b/>
      <sz val="14"/>
      <color indexed="43"/>
      <name val="Arial"/>
      <family val="2"/>
    </font>
    <font>
      <b/>
      <sz val="10"/>
      <color indexed="43"/>
      <name val="Arial"/>
      <family val="2"/>
    </font>
    <font>
      <b/>
      <sz val="10"/>
      <color indexed="13"/>
      <name val="Arial"/>
      <family val="2"/>
    </font>
    <font>
      <b/>
      <sz val="8"/>
      <color indexed="13"/>
      <name val="Arial"/>
      <family val="2"/>
    </font>
    <font>
      <sz val="10"/>
      <color indexed="9"/>
      <name val="Century Schoolbook"/>
      <family val="1"/>
    </font>
    <font>
      <sz val="9"/>
      <name val="Arial Narrow"/>
      <family val="2"/>
    </font>
    <font>
      <b/>
      <sz val="10"/>
      <color indexed="18"/>
      <name val="Century Schoolbook"/>
      <family val="1"/>
    </font>
    <font>
      <sz val="10"/>
      <color indexed="18"/>
      <name val="Century Schoolbook"/>
      <family val="1"/>
    </font>
    <font>
      <b/>
      <sz val="10"/>
      <color indexed="56"/>
      <name val="Century Schoolbook"/>
      <family val="1"/>
    </font>
    <font>
      <sz val="10"/>
      <color indexed="9"/>
      <name val="Arial Narrow"/>
      <family val="2"/>
    </font>
    <font>
      <sz val="8"/>
      <name val="Arial Narrow"/>
      <family val="2"/>
    </font>
    <font>
      <sz val="10"/>
      <color indexed="34"/>
      <name val="Century Schoolbook"/>
      <family val="1"/>
    </font>
    <font>
      <sz val="8"/>
      <color indexed="34"/>
      <name val="Century Schoolbook"/>
      <family val="1"/>
    </font>
    <font>
      <b/>
      <sz val="10"/>
      <color indexed="26"/>
      <name val="Century Schoolbook"/>
      <family val="1"/>
    </font>
    <font>
      <sz val="10"/>
      <color indexed="26"/>
      <name val="Century Schoolbook"/>
      <family val="1"/>
    </font>
    <font>
      <u val="single"/>
      <sz val="10"/>
      <color indexed="12"/>
      <name val="Geneva"/>
      <family val="0"/>
    </font>
    <font>
      <u val="single"/>
      <sz val="10"/>
      <color indexed="36"/>
      <name val="Geneva"/>
      <family val="0"/>
    </font>
    <font>
      <b/>
      <sz val="12"/>
      <color indexed="18"/>
      <name val="Century Schoolbook"/>
      <family val="1"/>
    </font>
    <font>
      <b/>
      <sz val="12"/>
      <color indexed="18"/>
      <name val="Century"/>
      <family val="1"/>
    </font>
    <font>
      <b/>
      <sz val="11"/>
      <color indexed="62"/>
      <name val="Century Schoolbook"/>
      <family val="1"/>
    </font>
    <font>
      <b/>
      <sz val="9"/>
      <color indexed="26"/>
      <name val="Century Schoolbook"/>
      <family val="1"/>
    </font>
    <font>
      <b/>
      <sz val="9"/>
      <name val="Arial Narrow"/>
      <family val="2"/>
    </font>
    <font>
      <sz val="12"/>
      <name val="Arial Narrow"/>
      <family val="2"/>
    </font>
    <font>
      <b/>
      <sz val="14"/>
      <name val="Arial Narrow"/>
      <family val="2"/>
    </font>
    <font>
      <sz val="7"/>
      <name val="Arial Narrow"/>
      <family val="2"/>
    </font>
    <font>
      <sz val="18"/>
      <name val="Arial Narrow"/>
      <family val="2"/>
    </font>
    <font>
      <sz val="7"/>
      <name val="Century Schoolbook"/>
      <family val="1"/>
    </font>
    <font>
      <sz val="10"/>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57"/>
      <name val="Cambria"/>
      <family val="2"/>
    </font>
    <font>
      <b/>
      <sz val="11"/>
      <color indexed="8"/>
      <name val="Calibri"/>
      <family val="2"/>
    </font>
    <font>
      <sz val="10"/>
      <color indexed="8"/>
      <name val="Century Schoolbook"/>
      <family val="1"/>
    </font>
    <font>
      <sz val="10"/>
      <color indexed="10"/>
      <name val="Century Schoolbook"/>
      <family val="1"/>
    </font>
    <font>
      <b/>
      <sz val="10"/>
      <color indexed="10"/>
      <name val="Century Schoolbook"/>
      <family val="1"/>
    </font>
    <font>
      <b/>
      <sz val="14"/>
      <color indexed="8"/>
      <name val="Courier"/>
      <family val="0"/>
    </font>
    <font>
      <sz val="6"/>
      <color indexed="8"/>
      <name val="Century Schoolbook"/>
      <family val="0"/>
    </font>
    <font>
      <sz val="8"/>
      <color indexed="8"/>
      <name val="Century Schoolbook"/>
      <family val="0"/>
    </font>
    <font>
      <sz val="10"/>
      <color indexed="8"/>
      <name val="Geneva"/>
      <family val="0"/>
    </font>
    <font>
      <b/>
      <sz val="8"/>
      <color indexed="8"/>
      <name val="Arial Narrow"/>
      <family val="0"/>
    </font>
    <font>
      <sz val="10"/>
      <color indexed="8"/>
      <name val="Arial Narrow"/>
      <family val="0"/>
    </font>
    <font>
      <sz val="9"/>
      <color indexed="8"/>
      <name val="Arial Narrow"/>
      <family val="0"/>
    </font>
    <font>
      <sz val="10"/>
      <color indexed="12"/>
      <name val="Geneva"/>
      <family val="0"/>
    </font>
    <font>
      <sz val="6"/>
      <color indexed="8"/>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entury Schoolbook"/>
      <family val="1"/>
    </font>
    <font>
      <b/>
      <sz val="10"/>
      <color rgb="FFFF0000"/>
      <name val="Century Schoolbook"/>
      <family val="1"/>
    </font>
    <font>
      <sz val="10"/>
      <color theme="1"/>
      <name val="Century Schoolbook"/>
      <family val="1"/>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ill>
    <fill>
      <patternFill patternType="solid">
        <fgColor indexed="22"/>
        <bgColor indexed="64"/>
      </patternFill>
    </fill>
    <fill>
      <patternFill patternType="solid">
        <fgColor indexed="23"/>
        <bgColor indexed="64"/>
      </patternFill>
    </fill>
    <fill>
      <patternFill patternType="mediumGray">
        <fgColor indexed="23"/>
        <bgColor indexed="23"/>
      </patternFill>
    </fill>
    <fill>
      <patternFill patternType="solid">
        <fgColor indexed="9"/>
        <bgColor indexed="64"/>
      </patternFill>
    </fill>
    <fill>
      <patternFill patternType="solid">
        <fgColor indexed="12"/>
        <bgColor indexed="64"/>
      </patternFill>
    </fill>
    <fill>
      <patternFill patternType="darkTrellis">
        <fgColor indexed="13"/>
        <bgColor indexed="45"/>
      </patternFill>
    </fill>
    <fill>
      <patternFill patternType="darkTrellis">
        <fgColor indexed="13"/>
        <bgColor indexed="9"/>
      </patternFill>
    </fill>
    <fill>
      <patternFill patternType="darkTrellis">
        <fgColor indexed="13"/>
        <bgColor indexed="46"/>
      </patternFill>
    </fill>
    <fill>
      <patternFill patternType="solid">
        <fgColor indexed="10"/>
        <bgColor indexed="64"/>
      </patternFill>
    </fill>
    <fill>
      <patternFill patternType="darkTrellis">
        <fgColor indexed="13"/>
        <bgColor indexed="48"/>
      </patternFill>
    </fill>
    <fill>
      <patternFill patternType="gray0625">
        <fgColor indexed="34"/>
        <bgColor indexed="12"/>
      </patternFill>
    </fill>
    <fill>
      <patternFill patternType="gray0625">
        <fgColor indexed="34"/>
        <bgColor indexed="26"/>
      </patternFill>
    </fill>
    <fill>
      <patternFill patternType="mediumGray">
        <fgColor indexed="23"/>
        <bgColor indexed="26"/>
      </patternFill>
    </fill>
    <fill>
      <patternFill patternType="gray0625">
        <fgColor indexed="13"/>
        <bgColor indexed="26"/>
      </patternFill>
    </fill>
    <fill>
      <patternFill patternType="solid">
        <fgColor indexed="39"/>
        <bgColor indexed="64"/>
      </patternFill>
    </fill>
    <fill>
      <patternFill patternType="solid">
        <fgColor indexed="9"/>
        <bgColor indexed="64"/>
      </patternFill>
    </fill>
    <fill>
      <patternFill patternType="solid">
        <fgColor indexed="26"/>
        <bgColor indexed="64"/>
      </patternFill>
    </fill>
    <fill>
      <patternFill patternType="solid">
        <fgColor indexed="39"/>
        <bgColor indexed="64"/>
      </patternFill>
    </fill>
    <fill>
      <patternFill patternType="gray0625">
        <fgColor indexed="34"/>
        <bgColor rgb="FFFFFFCC"/>
      </patternFill>
    </fill>
    <fill>
      <patternFill patternType="solid">
        <fgColor theme="3" tint="0.5999900102615356"/>
        <bgColor indexed="64"/>
      </patternFill>
    </fill>
    <fill>
      <patternFill patternType="solid">
        <fgColor indexed="9"/>
        <bgColor indexed="64"/>
      </patternFill>
    </fill>
    <fill>
      <patternFill patternType="solid">
        <fgColor theme="0"/>
        <bgColor indexed="64"/>
      </patternFill>
    </fill>
    <fill>
      <patternFill patternType="solid">
        <fgColor rgb="FFFFCC66"/>
        <bgColor indexed="64"/>
      </patternFill>
    </fill>
    <fill>
      <patternFill patternType="solid">
        <fgColor theme="2" tint="-0.09996999800205231"/>
        <bgColor indexed="64"/>
      </patternFill>
    </fill>
    <fill>
      <patternFill patternType="gray0625">
        <fgColor indexed="34"/>
        <bgColor theme="0"/>
      </patternFill>
    </fill>
    <fill>
      <patternFill patternType="solid">
        <fgColor theme="0" tint="-0.149959996342659"/>
        <bgColor indexed="64"/>
      </patternFill>
    </fill>
    <fill>
      <patternFill patternType="solid">
        <fgColor rgb="FFFFFF00"/>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medium"/>
      <bottom style="medium"/>
    </border>
    <border>
      <left style="medium"/>
      <right style="medium"/>
      <top style="medium"/>
      <bottom style="medium"/>
    </border>
    <border>
      <left style="medium"/>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medium"/>
    </border>
    <border>
      <left style="medium"/>
      <right>
        <color indexed="63"/>
      </right>
      <top>
        <color indexed="63"/>
      </top>
      <bottom>
        <color indexed="63"/>
      </bottom>
    </border>
    <border>
      <left>
        <color indexed="63"/>
      </left>
      <right style="thin"/>
      <top style="thin"/>
      <bottom>
        <color indexed="63"/>
      </bottom>
    </border>
    <border>
      <left style="medium"/>
      <right>
        <color indexed="63"/>
      </right>
      <top>
        <color indexed="63"/>
      </top>
      <bottom style="thin"/>
    </border>
    <border>
      <left style="medium"/>
      <right style="medium"/>
      <top style="hair"/>
      <bottom style="hair"/>
    </border>
    <border>
      <left>
        <color indexed="63"/>
      </left>
      <right style="medium"/>
      <top style="hair"/>
      <bottom style="hair"/>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thin"/>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
      <left style="medium"/>
      <right style="medium"/>
      <top style="thin"/>
      <bottom style="thin"/>
    </border>
    <border>
      <left style="medium"/>
      <right style="medium"/>
      <top>
        <color indexed="63"/>
      </top>
      <bottom style="thin"/>
    </border>
    <border>
      <left>
        <color indexed="63"/>
      </left>
      <right style="hair"/>
      <top>
        <color indexed="63"/>
      </top>
      <bottom>
        <color indexed="63"/>
      </bottom>
    </border>
    <border>
      <left>
        <color indexed="63"/>
      </left>
      <right style="thin"/>
      <top>
        <color indexed="63"/>
      </top>
      <bottom style="thin"/>
    </border>
    <border>
      <left style="hair"/>
      <right style="hair"/>
      <top style="medium"/>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thin"/>
      <top style="thin"/>
      <bottom>
        <color indexed="63"/>
      </bottom>
    </border>
    <border>
      <left style="hair"/>
      <right style="thin"/>
      <top>
        <color indexed="63"/>
      </top>
      <bottom style="medium"/>
    </border>
    <border>
      <left style="hair"/>
      <right>
        <color indexed="63"/>
      </right>
      <top style="medium"/>
      <bottom style="thin"/>
    </border>
    <border>
      <left>
        <color indexed="63"/>
      </left>
      <right style="thin"/>
      <top style="medium"/>
      <bottom>
        <color indexed="63"/>
      </bottom>
    </border>
    <border>
      <left style="hair"/>
      <right>
        <color indexed="63"/>
      </right>
      <top style="thin"/>
      <bottom>
        <color indexed="63"/>
      </bottom>
    </border>
    <border>
      <left>
        <color indexed="63"/>
      </left>
      <right style="medium"/>
      <top style="thin"/>
      <bottom>
        <color indexed="63"/>
      </bottom>
    </border>
    <border>
      <left style="medium"/>
      <right>
        <color indexed="63"/>
      </right>
      <top style="hair"/>
      <bottom style="hair"/>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hair"/>
      <top style="hair"/>
      <bottom style="thin"/>
    </border>
    <border>
      <left style="medium"/>
      <right style="hair"/>
      <top style="medium"/>
      <bottom>
        <color indexed="63"/>
      </bottom>
    </border>
    <border>
      <left>
        <color indexed="63"/>
      </left>
      <right style="hair"/>
      <top>
        <color indexed="63"/>
      </top>
      <bottom style="medium"/>
    </border>
    <border>
      <left style="thin">
        <color indexed="12"/>
      </left>
      <right style="thin">
        <color indexed="12"/>
      </right>
      <top style="thin">
        <color indexed="12"/>
      </top>
      <bottom style="thin">
        <color indexed="12"/>
      </bottom>
    </border>
    <border>
      <left style="thin">
        <color indexed="12"/>
      </left>
      <right style="thin">
        <color indexed="12"/>
      </right>
      <top>
        <color indexed="63"/>
      </top>
      <bottom>
        <color indexed="63"/>
      </bottom>
    </border>
    <border>
      <left style="medium"/>
      <right style="medium"/>
      <top style="medium"/>
      <bottom style="thin"/>
    </border>
    <border>
      <left style="thin"/>
      <right>
        <color indexed="63"/>
      </right>
      <top>
        <color indexed="63"/>
      </top>
      <bottom style="medium"/>
    </border>
    <border>
      <left style="medium"/>
      <right style="medium"/>
      <top style="hair"/>
      <bottom style="medium"/>
    </border>
    <border>
      <left>
        <color indexed="63"/>
      </left>
      <right>
        <color indexed="63"/>
      </right>
      <top style="thin"/>
      <bottom style="thin"/>
    </border>
    <border>
      <left>
        <color indexed="63"/>
      </left>
      <right style="medium"/>
      <top style="medium"/>
      <bottom style="thin"/>
    </border>
    <border>
      <left>
        <color indexed="63"/>
      </left>
      <right style="medium"/>
      <top style="thin"/>
      <bottom style="thin"/>
    </border>
    <border>
      <left style="thin"/>
      <right>
        <color indexed="63"/>
      </right>
      <top>
        <color indexed="63"/>
      </top>
      <bottom style="thin"/>
    </border>
    <border>
      <left>
        <color indexed="63"/>
      </left>
      <right style="medium"/>
      <top style="double"/>
      <bottom style="medium"/>
    </border>
    <border>
      <left style="double"/>
      <right>
        <color indexed="63"/>
      </right>
      <top style="medium"/>
      <bottom style="double"/>
    </border>
    <border>
      <left>
        <color indexed="63"/>
      </left>
      <right style="medium"/>
      <top style="medium"/>
      <bottom style="double"/>
    </border>
    <border>
      <left style="thin">
        <color indexed="12"/>
      </left>
      <right style="thin">
        <color indexed="12"/>
      </right>
      <top>
        <color indexed="63"/>
      </top>
      <bottom style="thin">
        <color indexed="12"/>
      </bottom>
    </border>
    <border>
      <left style="hair"/>
      <right style="medium"/>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hair"/>
      <top style="thin"/>
      <bottom>
        <color indexed="63"/>
      </bottom>
    </border>
    <border>
      <left style="thin"/>
      <right>
        <color indexed="63"/>
      </right>
      <top style="thin"/>
      <bottom>
        <color indexed="63"/>
      </bottom>
    </border>
    <border>
      <left style="medium"/>
      <right style="hair"/>
      <top>
        <color indexed="63"/>
      </top>
      <bottom style="medium"/>
    </border>
    <border>
      <left style="double"/>
      <right>
        <color indexed="63"/>
      </right>
      <top style="double"/>
      <bottom style="medium"/>
    </border>
    <border>
      <left style="medium"/>
      <right style="thin"/>
      <top style="medium"/>
      <bottom style="medium"/>
    </border>
    <border>
      <left style="medium"/>
      <right style="double"/>
      <top style="double"/>
      <bottom style="medium"/>
    </border>
    <border>
      <left style="medium"/>
      <right style="double"/>
      <top style="medium"/>
      <bottom style="double"/>
    </border>
    <border>
      <left>
        <color indexed="63"/>
      </left>
      <right style="thin"/>
      <top>
        <color indexed="63"/>
      </top>
      <bottom style="medium"/>
    </border>
    <border>
      <left style="thin"/>
      <right style="thin"/>
      <top style="thin"/>
      <bottom style="thin"/>
    </border>
    <border>
      <left style="medium"/>
      <right style="thin"/>
      <top style="medium"/>
      <bottom>
        <color indexed="63"/>
      </bottom>
    </border>
    <border>
      <left style="medium"/>
      <right style="medium"/>
      <top style="thin"/>
      <bottom>
        <color indexed="63"/>
      </bottom>
    </border>
    <border>
      <left style="medium"/>
      <right>
        <color indexed="63"/>
      </right>
      <top style="thin"/>
      <bottom style="thin"/>
    </border>
    <border>
      <left>
        <color indexed="63"/>
      </left>
      <right>
        <color indexed="63"/>
      </right>
      <top style="thin"/>
      <bottom style="mediu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medium"/>
      <bottom style="thin"/>
    </border>
    <border>
      <left style="hair"/>
      <right style="hair"/>
      <top style="medium"/>
      <bottom style="thin"/>
    </border>
    <border>
      <left>
        <color indexed="63"/>
      </left>
      <right style="thin"/>
      <top style="medium"/>
      <bottom style="thin"/>
    </border>
    <border>
      <left style="thin"/>
      <right>
        <color indexed="63"/>
      </right>
      <top style="hair"/>
      <bottom style="hair"/>
    </border>
    <border>
      <left style="hair"/>
      <right style="hair"/>
      <top>
        <color indexed="63"/>
      </top>
      <bottom style="medium"/>
    </border>
    <border>
      <left style="thin"/>
      <right>
        <color indexed="63"/>
      </right>
      <top style="thin"/>
      <bottom style="thin"/>
    </border>
    <border>
      <left>
        <color indexed="63"/>
      </left>
      <right style="hair"/>
      <top style="medium"/>
      <bottom style="thin"/>
    </border>
    <border>
      <left style="thin"/>
      <right>
        <color indexed="63"/>
      </right>
      <top>
        <color indexed="63"/>
      </top>
      <bottom style="hair"/>
    </border>
    <border>
      <left style="hair"/>
      <right style="medium"/>
      <top style="medium"/>
      <bottom>
        <color indexed="63"/>
      </bottom>
    </border>
    <border>
      <left style="thin"/>
      <right style="hair"/>
      <top>
        <color indexed="63"/>
      </top>
      <bottom style="hair"/>
    </border>
    <border>
      <left style="thin"/>
      <right style="hair"/>
      <top style="hair"/>
      <bottom style="hair"/>
    </border>
    <border>
      <left style="thin"/>
      <right style="hair"/>
      <top style="hair"/>
      <bottom style="medium"/>
    </border>
    <border>
      <left style="thin"/>
      <right>
        <color indexed="63"/>
      </right>
      <top style="thin"/>
      <bottom style="medium"/>
    </border>
    <border>
      <left>
        <color indexed="63"/>
      </left>
      <right>
        <color indexed="63"/>
      </right>
      <top>
        <color indexed="63"/>
      </top>
      <bottom style="thick"/>
    </border>
    <border>
      <left>
        <color indexed="63"/>
      </left>
      <right style="medium"/>
      <top>
        <color indexed="63"/>
      </top>
      <bottom style="thick"/>
    </border>
    <border>
      <left style="medium"/>
      <right>
        <color indexed="63"/>
      </right>
      <top style="thick"/>
      <bottom style="thin"/>
    </border>
    <border>
      <left>
        <color indexed="63"/>
      </left>
      <right style="medium"/>
      <top style="thick"/>
      <bottom style="thin"/>
    </border>
    <border>
      <left>
        <color indexed="63"/>
      </left>
      <right>
        <color indexed="63"/>
      </right>
      <top style="thick"/>
      <bottom style="thin"/>
    </border>
    <border>
      <left style="medium"/>
      <right style="hair"/>
      <top style="thin"/>
      <bottom>
        <color indexed="63"/>
      </bottom>
    </border>
    <border>
      <left style="medium"/>
      <right style="hair"/>
      <top style="hair"/>
      <bottom style="hair"/>
    </border>
    <border>
      <left style="medium"/>
      <right style="hair"/>
      <top>
        <color indexed="63"/>
      </top>
      <bottom>
        <color indexed="63"/>
      </bottom>
    </border>
    <border>
      <left style="thin"/>
      <right style="medium"/>
      <top style="thin"/>
      <bottom style="thin"/>
    </border>
    <border>
      <left>
        <color indexed="63"/>
      </left>
      <right>
        <color indexed="63"/>
      </right>
      <top style="hair"/>
      <bottom style="medium"/>
    </border>
    <border>
      <left>
        <color indexed="63"/>
      </left>
      <right style="medium"/>
      <top style="hair"/>
      <bottom style="medium"/>
    </border>
    <border>
      <left style="medium"/>
      <right style="hair"/>
      <top style="hair"/>
      <bottom>
        <color indexed="63"/>
      </bottom>
    </border>
    <border>
      <left>
        <color indexed="63"/>
      </left>
      <right>
        <color indexed="63"/>
      </right>
      <top>
        <color indexed="63"/>
      </top>
      <bottom style="hair"/>
    </border>
    <border>
      <left style="hair"/>
      <right style="hair"/>
      <top>
        <color indexed="63"/>
      </top>
      <bottom style="hair"/>
    </border>
    <border>
      <left>
        <color indexed="63"/>
      </left>
      <right>
        <color indexed="63"/>
      </right>
      <top style="thin"/>
      <bottom style="hair"/>
    </border>
    <border>
      <left>
        <color indexed="63"/>
      </left>
      <right style="thin"/>
      <top>
        <color indexed="63"/>
      </top>
      <bottom style="hair"/>
    </border>
    <border>
      <left>
        <color indexed="63"/>
      </left>
      <right style="thin"/>
      <top style="hair"/>
      <bottom style="hair"/>
    </border>
    <border>
      <left style="hair"/>
      <right>
        <color indexed="63"/>
      </right>
      <top>
        <color indexed="63"/>
      </top>
      <bottom style="medium"/>
    </border>
    <border>
      <left>
        <color indexed="63"/>
      </left>
      <right style="thin"/>
      <top style="hair"/>
      <bottom style="medium"/>
    </border>
    <border>
      <left style="medium"/>
      <right>
        <color indexed="63"/>
      </right>
      <top>
        <color indexed="63"/>
      </top>
      <bottom style="hair"/>
    </border>
    <border>
      <left>
        <color indexed="63"/>
      </left>
      <right style="medium"/>
      <top>
        <color indexed="63"/>
      </top>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medium"/>
    </border>
    <border>
      <left>
        <color indexed="63"/>
      </left>
      <right style="thin"/>
      <top style="thin"/>
      <bottom style="thin"/>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style="thin"/>
      <top style="medium"/>
      <bottom style="medium"/>
    </border>
    <border>
      <left style="double"/>
      <right>
        <color indexed="63"/>
      </right>
      <top style="double"/>
      <bottom style="double"/>
    </border>
    <border>
      <left>
        <color indexed="63"/>
      </left>
      <right style="medium"/>
      <top style="double"/>
      <bottom style="double"/>
    </border>
    <border>
      <left style="hair"/>
      <right>
        <color indexed="63"/>
      </right>
      <top style="medium"/>
      <bottom style="hair"/>
    </border>
    <border>
      <left>
        <color indexed="63"/>
      </left>
      <right style="medium"/>
      <top style="thin"/>
      <bottom style="hair"/>
    </border>
    <border>
      <left style="hair"/>
      <right>
        <color indexed="63"/>
      </right>
      <top style="hair"/>
      <bottom style="medium"/>
    </border>
    <border>
      <left>
        <color indexed="63"/>
      </left>
      <right style="hair"/>
      <top style="hair"/>
      <bottom style="medium"/>
    </border>
    <border>
      <left style="medium"/>
      <right>
        <color indexed="63"/>
      </right>
      <top style="thin"/>
      <bottom style="medium"/>
    </border>
    <border>
      <left>
        <color indexed="63"/>
      </left>
      <right style="medium"/>
      <top style="thin"/>
      <bottom style="medium"/>
    </border>
    <border>
      <left style="hair"/>
      <right>
        <color indexed="63"/>
      </right>
      <top style="thin"/>
      <bottom style="hair"/>
    </border>
    <border>
      <left>
        <color indexed="63"/>
      </left>
      <right style="thin"/>
      <top style="thin"/>
      <bottom style="hair"/>
    </border>
    <border>
      <left>
        <color indexed="63"/>
      </left>
      <right style="hair"/>
      <top style="thin"/>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98" fillId="0" borderId="0" applyNumberFormat="0" applyFill="0" applyBorder="0" applyAlignment="0" applyProtection="0"/>
    <xf numFmtId="0" fontId="53"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52"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974">
    <xf numFmtId="0" fontId="0" fillId="0" borderId="0" xfId="0" applyAlignment="1">
      <alignment/>
    </xf>
    <xf numFmtId="0" fontId="0" fillId="33" borderId="0" xfId="0" applyFill="1" applyAlignment="1">
      <alignment/>
    </xf>
    <xf numFmtId="0" fontId="0" fillId="0" borderId="0" xfId="0" applyAlignment="1" applyProtection="1">
      <alignment/>
      <protection/>
    </xf>
    <xf numFmtId="0" fontId="5" fillId="34" borderId="0" xfId="0" applyFont="1" applyFill="1" applyAlignment="1" applyProtection="1">
      <alignment/>
      <protection hidden="1"/>
    </xf>
    <xf numFmtId="0" fontId="5" fillId="35" borderId="0" xfId="0" applyFont="1" applyFill="1" applyAlignment="1" applyProtection="1">
      <alignment/>
      <protection hidden="1"/>
    </xf>
    <xf numFmtId="0" fontId="5" fillId="0" borderId="0" xfId="0" applyFont="1" applyAlignment="1" applyProtection="1">
      <alignment/>
      <protection hidden="1"/>
    </xf>
    <xf numFmtId="0" fontId="5" fillId="0" borderId="0" xfId="0" applyFont="1" applyAlignment="1">
      <alignment/>
    </xf>
    <xf numFmtId="0" fontId="5" fillId="34" borderId="0" xfId="0" applyFont="1" applyFill="1" applyBorder="1" applyAlignment="1" applyProtection="1">
      <alignment/>
      <protection/>
    </xf>
    <xf numFmtId="0" fontId="5" fillId="34" borderId="0" xfId="0" applyFont="1" applyFill="1" applyAlignment="1" applyProtection="1">
      <alignment/>
      <protection/>
    </xf>
    <xf numFmtId="0" fontId="5" fillId="36" borderId="0" xfId="0" applyFont="1" applyFill="1" applyAlignment="1" applyProtection="1">
      <alignment/>
      <protection/>
    </xf>
    <xf numFmtId="0" fontId="5" fillId="0" borderId="0" xfId="0" applyFont="1" applyAlignment="1" applyProtection="1">
      <alignment/>
      <protection/>
    </xf>
    <xf numFmtId="0" fontId="5" fillId="33" borderId="0" xfId="0" applyFont="1" applyFill="1" applyAlignment="1">
      <alignment/>
    </xf>
    <xf numFmtId="0" fontId="5" fillId="33" borderId="0" xfId="0" applyFont="1" applyFill="1" applyAlignment="1" applyProtection="1">
      <alignment/>
      <protection hidden="1"/>
    </xf>
    <xf numFmtId="0" fontId="6" fillId="0" borderId="0" xfId="0" applyFont="1" applyAlignment="1" applyProtection="1">
      <alignment/>
      <protection hidden="1"/>
    </xf>
    <xf numFmtId="0" fontId="6" fillId="0" borderId="0" xfId="0" applyFont="1" applyAlignment="1" applyProtection="1">
      <alignment horizontal="left"/>
      <protection hidden="1"/>
    </xf>
    <xf numFmtId="173" fontId="6" fillId="0" borderId="0" xfId="0" applyNumberFormat="1" applyFont="1" applyAlignment="1" applyProtection="1">
      <alignment/>
      <protection hidden="1"/>
    </xf>
    <xf numFmtId="170" fontId="6" fillId="0" borderId="0" xfId="0" applyNumberFormat="1" applyFont="1" applyAlignment="1" applyProtection="1">
      <alignment horizontal="left"/>
      <protection hidden="1"/>
    </xf>
    <xf numFmtId="169" fontId="6" fillId="0" borderId="0" xfId="0" applyNumberFormat="1" applyFont="1" applyAlignment="1" applyProtection="1">
      <alignment/>
      <protection hidden="1"/>
    </xf>
    <xf numFmtId="164" fontId="6" fillId="0" borderId="0" xfId="0" applyNumberFormat="1" applyFont="1" applyAlignment="1" applyProtection="1">
      <alignment/>
      <protection hidden="1"/>
    </xf>
    <xf numFmtId="0" fontId="6" fillId="0" borderId="0" xfId="0" applyFont="1" applyAlignment="1" applyProtection="1">
      <alignment horizontal="right"/>
      <protection hidden="1"/>
    </xf>
    <xf numFmtId="167" fontId="6" fillId="0" borderId="0" xfId="0" applyNumberFormat="1" applyFont="1" applyAlignment="1" applyProtection="1">
      <alignment/>
      <protection hidden="1"/>
    </xf>
    <xf numFmtId="0" fontId="6" fillId="0" borderId="0" xfId="0" applyFont="1" applyBorder="1" applyAlignment="1" applyProtection="1">
      <alignment/>
      <protection hidden="1"/>
    </xf>
    <xf numFmtId="171" fontId="6" fillId="0" borderId="0" xfId="0" applyNumberFormat="1" applyFont="1" applyFill="1" applyBorder="1" applyAlignment="1" applyProtection="1">
      <alignment/>
      <protection hidden="1"/>
    </xf>
    <xf numFmtId="176" fontId="6" fillId="0" borderId="10" xfId="0" applyNumberFormat="1" applyFont="1" applyFill="1" applyBorder="1" applyAlignment="1" applyProtection="1">
      <alignment horizontal="left"/>
      <protection hidden="1"/>
    </xf>
    <xf numFmtId="0" fontId="6" fillId="33" borderId="0" xfId="0" applyFont="1" applyFill="1" applyAlignment="1" applyProtection="1">
      <alignment/>
      <protection hidden="1"/>
    </xf>
    <xf numFmtId="0" fontId="6" fillId="0" borderId="0" xfId="0" applyFont="1" applyAlignment="1">
      <alignment/>
    </xf>
    <xf numFmtId="0" fontId="6" fillId="0" borderId="0" xfId="0" applyFont="1" applyAlignment="1" applyProtection="1">
      <alignment/>
      <protection/>
    </xf>
    <xf numFmtId="0" fontId="6" fillId="33" borderId="0" xfId="0" applyFont="1" applyFill="1" applyAlignment="1">
      <alignment/>
    </xf>
    <xf numFmtId="0" fontId="6" fillId="33" borderId="0" xfId="0" applyFont="1" applyFill="1" applyBorder="1" applyAlignment="1" applyProtection="1">
      <alignment/>
      <protection hidden="1"/>
    </xf>
    <xf numFmtId="0" fontId="6" fillId="37" borderId="0" xfId="0" applyFont="1" applyFill="1" applyBorder="1" applyAlignment="1" applyProtection="1">
      <alignment/>
      <protection hidden="1"/>
    </xf>
    <xf numFmtId="171" fontId="6" fillId="37" borderId="0" xfId="0" applyNumberFormat="1" applyFont="1" applyFill="1" applyBorder="1" applyAlignment="1" applyProtection="1">
      <alignment/>
      <protection hidden="1"/>
    </xf>
    <xf numFmtId="0" fontId="6" fillId="37" borderId="11" xfId="0" applyFont="1" applyFill="1" applyBorder="1" applyAlignment="1" applyProtection="1">
      <alignment/>
      <protection hidden="1"/>
    </xf>
    <xf numFmtId="0" fontId="6" fillId="0" borderId="0" xfId="0" applyFont="1" applyFill="1" applyAlignment="1">
      <alignment/>
    </xf>
    <xf numFmtId="0" fontId="6" fillId="37" borderId="12" xfId="0" applyFont="1" applyFill="1" applyBorder="1" applyAlignment="1" applyProtection="1">
      <alignment/>
      <protection hidden="1"/>
    </xf>
    <xf numFmtId="164" fontId="10" fillId="0" borderId="0" xfId="0" applyNumberFormat="1" applyFont="1" applyBorder="1" applyAlignment="1" applyProtection="1">
      <alignment/>
      <protection hidden="1"/>
    </xf>
    <xf numFmtId="169" fontId="10" fillId="0" borderId="0" xfId="0" applyNumberFormat="1" applyFont="1" applyFill="1" applyBorder="1" applyAlignment="1" applyProtection="1">
      <alignment/>
      <protection hidden="1"/>
    </xf>
    <xf numFmtId="164" fontId="10" fillId="0" borderId="0" xfId="0" applyNumberFormat="1" applyFont="1" applyFill="1" applyBorder="1" applyAlignment="1" applyProtection="1">
      <alignment/>
      <protection hidden="1"/>
    </xf>
    <xf numFmtId="171" fontId="10" fillId="0" borderId="0" xfId="0" applyNumberFormat="1" applyFont="1" applyFill="1" applyBorder="1" applyAlignment="1" applyProtection="1">
      <alignment/>
      <protection hidden="1"/>
    </xf>
    <xf numFmtId="173" fontId="10" fillId="0" borderId="0" xfId="0" applyNumberFormat="1" applyFont="1" applyFill="1" applyBorder="1" applyAlignment="1" applyProtection="1">
      <alignment/>
      <protection hidden="1"/>
    </xf>
    <xf numFmtId="164" fontId="10" fillId="0" borderId="13" xfId="0" applyNumberFormat="1" applyFont="1" applyFill="1" applyBorder="1" applyAlignment="1" applyProtection="1">
      <alignment/>
      <protection hidden="1"/>
    </xf>
    <xf numFmtId="0" fontId="6" fillId="37" borderId="14" xfId="0" applyFont="1" applyFill="1" applyBorder="1" applyAlignment="1" applyProtection="1">
      <alignment/>
      <protection hidden="1"/>
    </xf>
    <xf numFmtId="0" fontId="6" fillId="37" borderId="15" xfId="0" applyFont="1" applyFill="1" applyBorder="1" applyAlignment="1" applyProtection="1">
      <alignment/>
      <protection hidden="1"/>
    </xf>
    <xf numFmtId="0" fontId="6" fillId="37" borderId="16" xfId="0" applyFont="1" applyFill="1" applyBorder="1" applyAlignment="1" applyProtection="1">
      <alignment/>
      <protection hidden="1"/>
    </xf>
    <xf numFmtId="14" fontId="6" fillId="37" borderId="11" xfId="0" applyNumberFormat="1" applyFont="1" applyFill="1" applyBorder="1" applyAlignment="1" applyProtection="1">
      <alignment/>
      <protection hidden="1"/>
    </xf>
    <xf numFmtId="0" fontId="6" fillId="37" borderId="0" xfId="0" applyFont="1" applyFill="1" applyBorder="1" applyAlignment="1" applyProtection="1">
      <alignment/>
      <protection hidden="1"/>
    </xf>
    <xf numFmtId="0" fontId="6" fillId="37" borderId="0" xfId="0" applyFont="1" applyFill="1" applyAlignment="1" applyProtection="1">
      <alignment/>
      <protection hidden="1"/>
    </xf>
    <xf numFmtId="167" fontId="10" fillId="0" borderId="0" xfId="0" applyNumberFormat="1" applyFont="1" applyFill="1" applyBorder="1" applyAlignment="1" applyProtection="1">
      <alignment/>
      <protection hidden="1"/>
    </xf>
    <xf numFmtId="176" fontId="6" fillId="0" borderId="0" xfId="0" applyNumberFormat="1" applyFont="1" applyFill="1" applyBorder="1" applyAlignment="1" applyProtection="1">
      <alignment horizontal="left"/>
      <protection hidden="1"/>
    </xf>
    <xf numFmtId="0" fontId="6" fillId="0" borderId="10" xfId="0" applyFont="1" applyBorder="1" applyAlignment="1" applyProtection="1">
      <alignment horizontal="left"/>
      <protection hidden="1"/>
    </xf>
    <xf numFmtId="170" fontId="6" fillId="0" borderId="0" xfId="0" applyNumberFormat="1" applyFont="1" applyFill="1" applyBorder="1" applyAlignment="1" applyProtection="1">
      <alignment horizontal="left"/>
      <protection hidden="1"/>
    </xf>
    <xf numFmtId="0" fontId="6" fillId="0" borderId="0" xfId="0" applyFont="1" applyFill="1" applyBorder="1" applyAlignment="1" applyProtection="1">
      <alignment horizontal="right"/>
      <protection hidden="1"/>
    </xf>
    <xf numFmtId="173" fontId="6" fillId="0" borderId="0" xfId="0" applyNumberFormat="1" applyFont="1" applyBorder="1" applyAlignment="1" applyProtection="1">
      <alignment/>
      <protection hidden="1"/>
    </xf>
    <xf numFmtId="0" fontId="16" fillId="38" borderId="17" xfId="0" applyNumberFormat="1" applyFont="1" applyFill="1" applyBorder="1" applyAlignment="1" applyProtection="1">
      <alignment/>
      <protection hidden="1"/>
    </xf>
    <xf numFmtId="165" fontId="16" fillId="38" borderId="18" xfId="0" applyNumberFormat="1" applyFont="1" applyFill="1" applyBorder="1" applyAlignment="1" applyProtection="1">
      <alignment/>
      <protection hidden="1"/>
    </xf>
    <xf numFmtId="0" fontId="6" fillId="0" borderId="19" xfId="0" applyFont="1" applyBorder="1" applyAlignment="1" applyProtection="1">
      <alignment/>
      <protection locked="0"/>
    </xf>
    <xf numFmtId="0" fontId="6" fillId="0" borderId="20" xfId="0" applyFont="1" applyBorder="1" applyAlignment="1" applyProtection="1">
      <alignment/>
      <protection locked="0"/>
    </xf>
    <xf numFmtId="0" fontId="6" fillId="0" borderId="17" xfId="0" applyFont="1" applyBorder="1" applyAlignment="1" applyProtection="1">
      <alignment/>
      <protection locked="0"/>
    </xf>
    <xf numFmtId="0" fontId="10" fillId="0" borderId="17" xfId="0" applyNumberFormat="1" applyFont="1" applyBorder="1" applyAlignment="1" applyProtection="1">
      <alignment/>
      <protection locked="0"/>
    </xf>
    <xf numFmtId="165" fontId="10" fillId="0" borderId="21" xfId="0" applyNumberFormat="1" applyFont="1" applyBorder="1" applyAlignment="1" applyProtection="1">
      <alignment/>
      <protection locked="0"/>
    </xf>
    <xf numFmtId="0" fontId="16" fillId="38" borderId="22" xfId="0" applyNumberFormat="1" applyFont="1" applyFill="1" applyBorder="1" applyAlignment="1" applyProtection="1">
      <alignment/>
      <protection hidden="1"/>
    </xf>
    <xf numFmtId="0" fontId="16" fillId="38" borderId="16" xfId="0" applyFont="1" applyFill="1" applyBorder="1" applyAlignment="1" applyProtection="1">
      <alignment/>
      <protection/>
    </xf>
    <xf numFmtId="0" fontId="17" fillId="38" borderId="15" xfId="0" applyFont="1" applyFill="1" applyBorder="1" applyAlignment="1" applyProtection="1">
      <alignment/>
      <protection/>
    </xf>
    <xf numFmtId="0" fontId="16" fillId="38" borderId="23" xfId="0" applyFont="1" applyFill="1" applyBorder="1" applyAlignment="1" applyProtection="1">
      <alignment/>
      <protection/>
    </xf>
    <xf numFmtId="0" fontId="16" fillId="38" borderId="12" xfId="0" applyFont="1" applyFill="1" applyBorder="1" applyAlignment="1" applyProtection="1">
      <alignment horizontal="center"/>
      <protection/>
    </xf>
    <xf numFmtId="0" fontId="16" fillId="38" borderId="12" xfId="0" applyFont="1" applyFill="1" applyBorder="1" applyAlignment="1" applyProtection="1">
      <alignment/>
      <protection/>
    </xf>
    <xf numFmtId="0" fontId="16" fillId="38" borderId="18" xfId="0" applyNumberFormat="1" applyFont="1" applyFill="1" applyBorder="1" applyAlignment="1" applyProtection="1">
      <alignment/>
      <protection hidden="1"/>
    </xf>
    <xf numFmtId="0" fontId="16" fillId="38" borderId="24" xfId="0" applyNumberFormat="1" applyFont="1" applyFill="1" applyBorder="1" applyAlignment="1" applyProtection="1">
      <alignment/>
      <protection hidden="1"/>
    </xf>
    <xf numFmtId="0" fontId="16" fillId="38" borderId="23" xfId="0" applyNumberFormat="1" applyFont="1" applyFill="1" applyBorder="1" applyAlignment="1" applyProtection="1">
      <alignment/>
      <protection hidden="1"/>
    </xf>
    <xf numFmtId="0" fontId="16" fillId="38" borderId="14" xfId="0" applyNumberFormat="1" applyFont="1" applyFill="1" applyBorder="1" applyAlignment="1" applyProtection="1">
      <alignment/>
      <protection hidden="1"/>
    </xf>
    <xf numFmtId="0" fontId="16" fillId="38" borderId="16" xfId="0" applyNumberFormat="1" applyFont="1" applyFill="1" applyBorder="1" applyAlignment="1" applyProtection="1">
      <alignment/>
      <protection hidden="1"/>
    </xf>
    <xf numFmtId="0" fontId="17" fillId="38" borderId="18" xfId="0" applyFont="1" applyFill="1" applyBorder="1" applyAlignment="1" applyProtection="1">
      <alignment/>
      <protection/>
    </xf>
    <xf numFmtId="0" fontId="18" fillId="38" borderId="19" xfId="0" applyNumberFormat="1" applyFont="1" applyFill="1" applyBorder="1" applyAlignment="1" applyProtection="1">
      <alignment/>
      <protection hidden="1"/>
    </xf>
    <xf numFmtId="0" fontId="18" fillId="38" borderId="25" xfId="0" applyNumberFormat="1" applyFont="1" applyFill="1" applyBorder="1" applyAlignment="1" applyProtection="1">
      <alignment/>
      <protection hidden="1"/>
    </xf>
    <xf numFmtId="0" fontId="18" fillId="38" borderId="22" xfId="0" applyNumberFormat="1" applyFont="1" applyFill="1" applyBorder="1" applyAlignment="1" applyProtection="1">
      <alignment/>
      <protection hidden="1"/>
    </xf>
    <xf numFmtId="0" fontId="16" fillId="38" borderId="19" xfId="0" applyNumberFormat="1" applyFont="1" applyFill="1" applyBorder="1" applyAlignment="1" applyProtection="1">
      <alignment/>
      <protection hidden="1"/>
    </xf>
    <xf numFmtId="0" fontId="16" fillId="38" borderId="20" xfId="0" applyNumberFormat="1" applyFont="1" applyFill="1" applyBorder="1" applyAlignment="1" applyProtection="1">
      <alignment/>
      <protection hidden="1"/>
    </xf>
    <xf numFmtId="0" fontId="16" fillId="38" borderId="22" xfId="0" applyNumberFormat="1" applyFont="1" applyFill="1" applyBorder="1" applyAlignment="1" applyProtection="1">
      <alignment horizontal="center"/>
      <protection hidden="1"/>
    </xf>
    <xf numFmtId="0" fontId="16" fillId="38" borderId="15" xfId="0" applyNumberFormat="1" applyFont="1" applyFill="1" applyBorder="1" applyAlignment="1" applyProtection="1">
      <alignment/>
      <protection hidden="1"/>
    </xf>
    <xf numFmtId="0" fontId="16" fillId="38" borderId="12" xfId="0" applyNumberFormat="1" applyFont="1" applyFill="1" applyBorder="1" applyAlignment="1" applyProtection="1">
      <alignment/>
      <protection hidden="1"/>
    </xf>
    <xf numFmtId="171" fontId="6" fillId="37" borderId="0" xfId="0" applyNumberFormat="1" applyFont="1" applyFill="1" applyBorder="1" applyAlignment="1" applyProtection="1">
      <alignment/>
      <protection hidden="1"/>
    </xf>
    <xf numFmtId="0" fontId="16" fillId="38" borderId="25" xfId="0" applyNumberFormat="1" applyFont="1" applyFill="1" applyBorder="1" applyAlignment="1" applyProtection="1">
      <alignment/>
      <protection hidden="1"/>
    </xf>
    <xf numFmtId="0" fontId="22" fillId="38" borderId="17" xfId="0" applyNumberFormat="1" applyFont="1" applyFill="1" applyBorder="1" applyAlignment="1" applyProtection="1">
      <alignment wrapText="1"/>
      <protection hidden="1"/>
    </xf>
    <xf numFmtId="171" fontId="6" fillId="37" borderId="0" xfId="0" applyNumberFormat="1" applyFont="1" applyFill="1" applyBorder="1" applyAlignment="1" applyProtection="1">
      <alignment horizontal="left"/>
      <protection hidden="1"/>
    </xf>
    <xf numFmtId="0" fontId="6" fillId="37" borderId="12" xfId="0" applyFont="1" applyFill="1" applyBorder="1" applyAlignment="1" applyProtection="1">
      <alignment/>
      <protection hidden="1"/>
    </xf>
    <xf numFmtId="165" fontId="6" fillId="37" borderId="0" xfId="0" applyNumberFormat="1" applyFont="1" applyFill="1" applyBorder="1" applyAlignment="1" applyProtection="1">
      <alignment/>
      <protection hidden="1"/>
    </xf>
    <xf numFmtId="173" fontId="6" fillId="37" borderId="11" xfId="0" applyNumberFormat="1" applyFont="1" applyFill="1" applyBorder="1" applyAlignment="1" applyProtection="1">
      <alignment horizontal="center"/>
      <protection hidden="1"/>
    </xf>
    <xf numFmtId="0" fontId="8" fillId="0" borderId="0" xfId="0" applyFont="1" applyAlignment="1">
      <alignment/>
    </xf>
    <xf numFmtId="0" fontId="23" fillId="0" borderId="0" xfId="0" applyFont="1" applyAlignment="1">
      <alignment/>
    </xf>
    <xf numFmtId="0" fontId="8" fillId="0" borderId="0" xfId="0" applyFont="1" applyAlignment="1" applyProtection="1">
      <alignment/>
      <protection/>
    </xf>
    <xf numFmtId="0" fontId="1" fillId="0" borderId="0" xfId="0" applyFont="1" applyAlignment="1">
      <alignment/>
    </xf>
    <xf numFmtId="0" fontId="5" fillId="0" borderId="26" xfId="0" applyFont="1" applyBorder="1" applyAlignment="1">
      <alignment/>
    </xf>
    <xf numFmtId="0" fontId="0" fillId="0" borderId="26" xfId="0" applyBorder="1" applyAlignment="1">
      <alignment/>
    </xf>
    <xf numFmtId="0" fontId="5" fillId="0" borderId="0" xfId="0" applyFont="1" applyBorder="1" applyAlignment="1" applyProtection="1">
      <alignment/>
      <protection hidden="1"/>
    </xf>
    <xf numFmtId="0" fontId="5" fillId="35" borderId="0" xfId="0" applyFont="1" applyFill="1" applyBorder="1" applyAlignment="1" applyProtection="1">
      <alignment/>
      <protection hidden="1"/>
    </xf>
    <xf numFmtId="171" fontId="6" fillId="37" borderId="0" xfId="0" applyNumberFormat="1" applyFont="1" applyFill="1" applyBorder="1" applyAlignment="1" applyProtection="1">
      <alignment vertical="top"/>
      <protection hidden="1"/>
    </xf>
    <xf numFmtId="0" fontId="6" fillId="0" borderId="27" xfId="0" applyFont="1" applyBorder="1" applyAlignment="1" applyProtection="1">
      <alignment/>
      <protection hidden="1"/>
    </xf>
    <xf numFmtId="0" fontId="6" fillId="0" borderId="27" xfId="0" applyFont="1" applyBorder="1" applyAlignment="1">
      <alignment/>
    </xf>
    <xf numFmtId="0" fontId="5" fillId="0" borderId="27" xfId="0" applyFont="1" applyBorder="1" applyAlignment="1">
      <alignment/>
    </xf>
    <xf numFmtId="0" fontId="5" fillId="37" borderId="0" xfId="0" applyFont="1" applyFill="1" applyAlignment="1" applyProtection="1">
      <alignment/>
      <protection hidden="1"/>
    </xf>
    <xf numFmtId="0" fontId="16" fillId="38" borderId="23" xfId="0" applyNumberFormat="1" applyFont="1" applyFill="1" applyBorder="1" applyAlignment="1" applyProtection="1">
      <alignment horizontal="center"/>
      <protection/>
    </xf>
    <xf numFmtId="170" fontId="6" fillId="39" borderId="0" xfId="0" applyNumberFormat="1" applyFont="1" applyFill="1" applyBorder="1" applyAlignment="1" applyProtection="1">
      <alignment horizontal="left"/>
      <protection/>
    </xf>
    <xf numFmtId="0" fontId="15" fillId="38" borderId="18" xfId="0" applyFont="1" applyFill="1" applyBorder="1" applyAlignment="1" applyProtection="1">
      <alignment/>
      <protection/>
    </xf>
    <xf numFmtId="0" fontId="15" fillId="38" borderId="19" xfId="0" applyFont="1" applyFill="1" applyBorder="1" applyAlignment="1" applyProtection="1">
      <alignment/>
      <protection/>
    </xf>
    <xf numFmtId="0" fontId="16" fillId="38" borderId="19" xfId="0" applyFont="1" applyFill="1" applyBorder="1" applyAlignment="1" applyProtection="1">
      <alignment/>
      <protection/>
    </xf>
    <xf numFmtId="0" fontId="15" fillId="38" borderId="25" xfId="0" applyFont="1" applyFill="1" applyBorder="1" applyAlignment="1" applyProtection="1">
      <alignment/>
      <protection/>
    </xf>
    <xf numFmtId="0" fontId="14" fillId="38" borderId="25" xfId="0" applyFont="1" applyFill="1" applyBorder="1" applyAlignment="1" applyProtection="1">
      <alignment/>
      <protection/>
    </xf>
    <xf numFmtId="0" fontId="14" fillId="38" borderId="0" xfId="0" applyFont="1" applyFill="1" applyAlignment="1" applyProtection="1">
      <alignment/>
      <protection/>
    </xf>
    <xf numFmtId="173" fontId="14" fillId="38" borderId="25" xfId="0" applyNumberFormat="1" applyFont="1" applyFill="1" applyBorder="1" applyAlignment="1" applyProtection="1">
      <alignment/>
      <protection/>
    </xf>
    <xf numFmtId="0" fontId="14" fillId="38" borderId="28" xfId="0" applyFont="1" applyFill="1" applyBorder="1" applyAlignment="1" applyProtection="1">
      <alignment/>
      <protection/>
    </xf>
    <xf numFmtId="0" fontId="19" fillId="38" borderId="20" xfId="0" applyFont="1" applyFill="1" applyBorder="1" applyAlignment="1" applyProtection="1">
      <alignment/>
      <protection/>
    </xf>
    <xf numFmtId="0" fontId="15" fillId="38" borderId="20" xfId="0" applyFont="1" applyFill="1" applyBorder="1" applyAlignment="1" applyProtection="1">
      <alignment/>
      <protection/>
    </xf>
    <xf numFmtId="0" fontId="5" fillId="35" borderId="0" xfId="0" applyFont="1" applyFill="1" applyAlignment="1" applyProtection="1">
      <alignment/>
      <protection/>
    </xf>
    <xf numFmtId="164" fontId="5" fillId="36" borderId="0" xfId="0" applyNumberFormat="1" applyFont="1" applyFill="1" applyAlignment="1" applyProtection="1">
      <alignment/>
      <protection/>
    </xf>
    <xf numFmtId="0" fontId="16" fillId="38" borderId="14" xfId="0" applyNumberFormat="1" applyFont="1" applyFill="1" applyBorder="1" applyAlignment="1" applyProtection="1">
      <alignment/>
      <protection/>
    </xf>
    <xf numFmtId="0" fontId="15" fillId="38" borderId="17" xfId="0" applyFont="1" applyFill="1" applyBorder="1" applyAlignment="1" applyProtection="1">
      <alignment/>
      <protection/>
    </xf>
    <xf numFmtId="0" fontId="16" fillId="38" borderId="17" xfId="0" applyNumberFormat="1" applyFont="1" applyFill="1" applyBorder="1" applyAlignment="1" applyProtection="1">
      <alignment horizontal="center"/>
      <protection/>
    </xf>
    <xf numFmtId="0" fontId="6" fillId="38" borderId="15" xfId="0" applyFont="1" applyFill="1" applyBorder="1" applyAlignment="1" applyProtection="1">
      <alignment/>
      <protection/>
    </xf>
    <xf numFmtId="0" fontId="6" fillId="38" borderId="12" xfId="0" applyFont="1" applyFill="1" applyBorder="1" applyAlignment="1" applyProtection="1">
      <alignment/>
      <protection/>
    </xf>
    <xf numFmtId="0" fontId="16" fillId="38" borderId="18" xfId="0" applyNumberFormat="1" applyFont="1" applyFill="1" applyBorder="1" applyAlignment="1" applyProtection="1">
      <alignment wrapText="1"/>
      <protection/>
    </xf>
    <xf numFmtId="0" fontId="16" fillId="38" borderId="0" xfId="0" applyNumberFormat="1" applyFont="1" applyFill="1" applyBorder="1" applyAlignment="1" applyProtection="1">
      <alignment wrapText="1"/>
      <protection/>
    </xf>
    <xf numFmtId="0" fontId="17" fillId="38" borderId="14" xfId="0" applyFont="1" applyFill="1" applyBorder="1" applyAlignment="1" applyProtection="1">
      <alignment/>
      <protection/>
    </xf>
    <xf numFmtId="0" fontId="16" fillId="38" borderId="15" xfId="0" applyNumberFormat="1" applyFont="1" applyFill="1" applyBorder="1" applyAlignment="1" applyProtection="1">
      <alignment/>
      <protection/>
    </xf>
    <xf numFmtId="0" fontId="20" fillId="38" borderId="15" xfId="0" applyNumberFormat="1" applyFont="1" applyFill="1" applyBorder="1" applyAlignment="1" applyProtection="1">
      <alignment/>
      <protection/>
    </xf>
    <xf numFmtId="0" fontId="15" fillId="38" borderId="29" xfId="0" applyFont="1" applyFill="1" applyBorder="1" applyAlignment="1" applyProtection="1">
      <alignment/>
      <protection/>
    </xf>
    <xf numFmtId="170" fontId="6" fillId="39" borderId="30" xfId="0" applyNumberFormat="1" applyFont="1" applyFill="1" applyBorder="1" applyAlignment="1" applyProtection="1">
      <alignment horizontal="left"/>
      <protection/>
    </xf>
    <xf numFmtId="0" fontId="6" fillId="0" borderId="0" xfId="0" applyFont="1" applyAlignment="1" applyProtection="1">
      <alignment horizontal="left"/>
      <protection/>
    </xf>
    <xf numFmtId="0" fontId="6" fillId="0" borderId="0" xfId="0" applyFont="1" applyBorder="1" applyAlignment="1" applyProtection="1">
      <alignment/>
      <protection/>
    </xf>
    <xf numFmtId="165" fontId="10" fillId="37" borderId="0" xfId="0" applyNumberFormat="1" applyFont="1" applyFill="1" applyBorder="1" applyAlignment="1" applyProtection="1">
      <alignment/>
      <protection hidden="1"/>
    </xf>
    <xf numFmtId="0" fontId="6" fillId="40" borderId="0" xfId="0" applyFont="1" applyFill="1" applyAlignment="1" applyProtection="1">
      <alignment/>
      <protection/>
    </xf>
    <xf numFmtId="0" fontId="6" fillId="39" borderId="0" xfId="0" applyFont="1" applyFill="1" applyAlignment="1" applyProtection="1">
      <alignment/>
      <protection/>
    </xf>
    <xf numFmtId="0" fontId="5" fillId="33" borderId="0" xfId="0" applyFont="1" applyFill="1" applyAlignment="1" applyProtection="1">
      <alignment/>
      <protection/>
    </xf>
    <xf numFmtId="0" fontId="5" fillId="37" borderId="0" xfId="0" applyFont="1" applyFill="1" applyAlignment="1" applyProtection="1">
      <alignment/>
      <protection/>
    </xf>
    <xf numFmtId="170" fontId="6" fillId="41" borderId="0" xfId="0" applyNumberFormat="1" applyFont="1" applyFill="1" applyBorder="1" applyAlignment="1" applyProtection="1">
      <alignment horizontal="left"/>
      <protection/>
    </xf>
    <xf numFmtId="0" fontId="6" fillId="34" borderId="0" xfId="0" applyFont="1" applyFill="1" applyAlignment="1" applyProtection="1">
      <alignment horizontal="left"/>
      <protection/>
    </xf>
    <xf numFmtId="0" fontId="6" fillId="34" borderId="0" xfId="0" applyFont="1" applyFill="1" applyAlignment="1" applyProtection="1">
      <alignment/>
      <protection/>
    </xf>
    <xf numFmtId="173" fontId="6" fillId="34" borderId="0" xfId="0" applyNumberFormat="1" applyFont="1" applyFill="1" applyAlignment="1" applyProtection="1">
      <alignment/>
      <protection/>
    </xf>
    <xf numFmtId="0" fontId="5" fillId="37" borderId="12" xfId="0" applyFont="1" applyFill="1" applyBorder="1" applyAlignment="1" applyProtection="1">
      <alignment/>
      <protection/>
    </xf>
    <xf numFmtId="0" fontId="6" fillId="34" borderId="0" xfId="0" applyFont="1" applyFill="1" applyBorder="1" applyAlignment="1" applyProtection="1">
      <alignment horizontal="left"/>
      <protection/>
    </xf>
    <xf numFmtId="0" fontId="6" fillId="34" borderId="0" xfId="0" applyFont="1" applyFill="1" applyBorder="1" applyAlignment="1" applyProtection="1">
      <alignment/>
      <protection/>
    </xf>
    <xf numFmtId="173" fontId="6" fillId="34" borderId="0" xfId="0" applyNumberFormat="1" applyFont="1" applyFill="1" applyBorder="1" applyAlignment="1" applyProtection="1">
      <alignment/>
      <protection/>
    </xf>
    <xf numFmtId="0" fontId="5" fillId="36" borderId="0" xfId="0" applyFont="1" applyFill="1" applyBorder="1" applyAlignment="1" applyProtection="1">
      <alignment/>
      <protection/>
    </xf>
    <xf numFmtId="0" fontId="5" fillId="0" borderId="0" xfId="0" applyFont="1" applyBorder="1" applyAlignment="1" applyProtection="1">
      <alignment/>
      <protection/>
    </xf>
    <xf numFmtId="0" fontId="23" fillId="37" borderId="0" xfId="0" applyFont="1" applyFill="1" applyAlignment="1" applyProtection="1">
      <alignment/>
      <protection/>
    </xf>
    <xf numFmtId="0" fontId="5" fillId="37" borderId="0" xfId="0" applyNumberFormat="1" applyFont="1" applyFill="1" applyAlignment="1" applyProtection="1">
      <alignment/>
      <protection/>
    </xf>
    <xf numFmtId="0" fontId="23" fillId="37" borderId="31" xfId="0" applyFont="1" applyFill="1" applyBorder="1" applyAlignment="1" applyProtection="1">
      <alignment/>
      <protection/>
    </xf>
    <xf numFmtId="0" fontId="5" fillId="37" borderId="10" xfId="0" applyFont="1" applyFill="1" applyBorder="1" applyAlignment="1" applyProtection="1">
      <alignment/>
      <protection/>
    </xf>
    <xf numFmtId="164" fontId="5" fillId="0" borderId="0" xfId="0" applyNumberFormat="1" applyFont="1" applyAlignment="1" applyProtection="1">
      <alignment/>
      <protection/>
    </xf>
    <xf numFmtId="164" fontId="5" fillId="37" borderId="0" xfId="0" applyNumberFormat="1" applyFont="1" applyFill="1" applyAlignment="1" applyProtection="1">
      <alignment/>
      <protection/>
    </xf>
    <xf numFmtId="0" fontId="23" fillId="37" borderId="27" xfId="0" applyFont="1" applyFill="1" applyBorder="1" applyAlignment="1" applyProtection="1">
      <alignment/>
      <protection/>
    </xf>
    <xf numFmtId="173" fontId="6" fillId="0" borderId="0" xfId="0" applyNumberFormat="1" applyFont="1" applyAlignment="1" applyProtection="1">
      <alignment/>
      <protection/>
    </xf>
    <xf numFmtId="49" fontId="5" fillId="37" borderId="28" xfId="0" applyNumberFormat="1" applyFont="1" applyFill="1" applyBorder="1" applyAlignment="1" applyProtection="1">
      <alignment/>
      <protection/>
    </xf>
    <xf numFmtId="0" fontId="4" fillId="37" borderId="0" xfId="0" applyFont="1" applyFill="1" applyAlignment="1" applyProtection="1">
      <alignment/>
      <protection/>
    </xf>
    <xf numFmtId="0" fontId="5" fillId="0" borderId="12" xfId="0" applyFont="1" applyBorder="1" applyAlignment="1" applyProtection="1">
      <alignment/>
      <protection/>
    </xf>
    <xf numFmtId="0" fontId="6" fillId="37" borderId="0" xfId="0" applyFont="1" applyFill="1" applyBorder="1" applyAlignment="1" applyProtection="1">
      <alignment/>
      <protection/>
    </xf>
    <xf numFmtId="0" fontId="6" fillId="37" borderId="11" xfId="0" applyFont="1" applyFill="1" applyBorder="1" applyAlignment="1" applyProtection="1">
      <alignment/>
      <protection/>
    </xf>
    <xf numFmtId="0" fontId="8" fillId="0" borderId="0" xfId="0" applyFont="1" applyAlignment="1" applyProtection="1">
      <alignment horizontal="left"/>
      <protection/>
    </xf>
    <xf numFmtId="0" fontId="23" fillId="36" borderId="0" xfId="0" applyFont="1" applyFill="1" applyAlignment="1" applyProtection="1">
      <alignment/>
      <protection/>
    </xf>
    <xf numFmtId="0" fontId="23" fillId="0" borderId="0" xfId="0" applyFont="1" applyAlignment="1" applyProtection="1">
      <alignment/>
      <protection/>
    </xf>
    <xf numFmtId="0" fontId="23" fillId="35" borderId="0" xfId="0" applyFont="1" applyFill="1" applyAlignment="1" applyProtection="1">
      <alignment/>
      <protection/>
    </xf>
    <xf numFmtId="0" fontId="5" fillId="37" borderId="30" xfId="0" applyFont="1" applyFill="1" applyBorder="1" applyAlignment="1" applyProtection="1">
      <alignment/>
      <protection/>
    </xf>
    <xf numFmtId="0" fontId="5" fillId="37" borderId="11" xfId="0" applyFont="1" applyFill="1" applyBorder="1" applyAlignment="1" applyProtection="1">
      <alignment/>
      <protection/>
    </xf>
    <xf numFmtId="0" fontId="6" fillId="37" borderId="16" xfId="0" applyFont="1" applyFill="1" applyBorder="1" applyAlignment="1" applyProtection="1">
      <alignment/>
      <protection/>
    </xf>
    <xf numFmtId="0" fontId="5" fillId="37" borderId="32" xfId="0" applyFont="1" applyFill="1" applyBorder="1" applyAlignment="1" applyProtection="1">
      <alignment/>
      <protection/>
    </xf>
    <xf numFmtId="0" fontId="5" fillId="37" borderId="28" xfId="0" applyFont="1" applyFill="1" applyBorder="1" applyAlignment="1" applyProtection="1">
      <alignment/>
      <protection/>
    </xf>
    <xf numFmtId="0" fontId="5" fillId="37" borderId="29" xfId="0" applyFont="1" applyFill="1" applyBorder="1" applyAlignment="1" applyProtection="1">
      <alignment/>
      <protection/>
    </xf>
    <xf numFmtId="0" fontId="5" fillId="37" borderId="15" xfId="0" applyFont="1" applyFill="1" applyBorder="1" applyAlignment="1" applyProtection="1">
      <alignment/>
      <protection/>
    </xf>
    <xf numFmtId="0" fontId="5" fillId="37" borderId="0" xfId="0" applyFont="1" applyFill="1" applyBorder="1" applyAlignment="1" applyProtection="1">
      <alignment/>
      <protection/>
    </xf>
    <xf numFmtId="0" fontId="6" fillId="37" borderId="0" xfId="0" applyFont="1" applyFill="1" applyAlignment="1" applyProtection="1">
      <alignment/>
      <protection/>
    </xf>
    <xf numFmtId="165" fontId="10" fillId="0" borderId="23" xfId="0" applyNumberFormat="1" applyFont="1" applyBorder="1" applyAlignment="1" applyProtection="1">
      <alignment/>
      <protection hidden="1" locked="0"/>
    </xf>
    <xf numFmtId="165" fontId="6" fillId="0" borderId="0" xfId="0" applyNumberFormat="1" applyFont="1" applyAlignment="1" applyProtection="1">
      <alignment/>
      <protection locked="0"/>
    </xf>
    <xf numFmtId="165" fontId="6" fillId="0" borderId="23" xfId="0" applyNumberFormat="1" applyFont="1" applyBorder="1" applyAlignment="1" applyProtection="1">
      <alignment/>
      <protection locked="0"/>
    </xf>
    <xf numFmtId="0" fontId="6" fillId="0" borderId="33" xfId="0" applyFont="1" applyBorder="1" applyAlignment="1" applyProtection="1">
      <alignment/>
      <protection locked="0"/>
    </xf>
    <xf numFmtId="165" fontId="6" fillId="0" borderId="34" xfId="0" applyNumberFormat="1" applyFont="1" applyBorder="1" applyAlignment="1" applyProtection="1">
      <alignment/>
      <protection locked="0"/>
    </xf>
    <xf numFmtId="165" fontId="10" fillId="0" borderId="20" xfId="0" applyNumberFormat="1" applyFont="1" applyBorder="1" applyAlignment="1" applyProtection="1">
      <alignment/>
      <protection locked="0"/>
    </xf>
    <xf numFmtId="0" fontId="6" fillId="37" borderId="19" xfId="0" applyFont="1" applyFill="1" applyBorder="1" applyAlignment="1" applyProtection="1">
      <alignment/>
      <protection locked="0"/>
    </xf>
    <xf numFmtId="0" fontId="6" fillId="37" borderId="20" xfId="0" applyFont="1" applyFill="1" applyBorder="1" applyAlignment="1" applyProtection="1">
      <alignment/>
      <protection locked="0"/>
    </xf>
    <xf numFmtId="165" fontId="10" fillId="0" borderId="23" xfId="0" applyNumberFormat="1" applyFont="1" applyBorder="1" applyAlignment="1" applyProtection="1">
      <alignment/>
      <protection locked="0"/>
    </xf>
    <xf numFmtId="0" fontId="5" fillId="0" borderId="10" xfId="0" applyFont="1" applyBorder="1" applyAlignment="1" applyProtection="1">
      <alignment/>
      <protection/>
    </xf>
    <xf numFmtId="14" fontId="6" fillId="37" borderId="0" xfId="0" applyNumberFormat="1" applyFont="1" applyFill="1" applyBorder="1" applyAlignment="1" applyProtection="1">
      <alignment shrinkToFit="1"/>
      <protection hidden="1"/>
    </xf>
    <xf numFmtId="0" fontId="6" fillId="37" borderId="0" xfId="0" applyNumberFormat="1" applyFont="1" applyFill="1" applyBorder="1" applyAlignment="1" applyProtection="1">
      <alignment/>
      <protection hidden="1"/>
    </xf>
    <xf numFmtId="0" fontId="14" fillId="38" borderId="11" xfId="0" applyFont="1" applyFill="1" applyBorder="1" applyAlignment="1" applyProtection="1">
      <alignment/>
      <protection/>
    </xf>
    <xf numFmtId="0" fontId="6" fillId="37" borderId="0" xfId="0" applyFont="1" applyFill="1" applyAlignment="1" applyProtection="1">
      <alignment/>
      <protection/>
    </xf>
    <xf numFmtId="0" fontId="6" fillId="37" borderId="0" xfId="0" applyFont="1" applyFill="1" applyBorder="1" applyAlignment="1" applyProtection="1">
      <alignment vertical="top"/>
      <protection hidden="1"/>
    </xf>
    <xf numFmtId="0" fontId="15" fillId="38" borderId="0" xfId="0" applyFont="1" applyFill="1" applyAlignment="1" applyProtection="1">
      <alignment horizontal="left"/>
      <protection/>
    </xf>
    <xf numFmtId="0" fontId="17" fillId="38" borderId="16" xfId="0" applyFont="1" applyFill="1" applyBorder="1" applyAlignment="1" applyProtection="1">
      <alignment/>
      <protection/>
    </xf>
    <xf numFmtId="0" fontId="16" fillId="38" borderId="12" xfId="0" applyNumberFormat="1" applyFont="1" applyFill="1" applyBorder="1" applyAlignment="1" applyProtection="1">
      <alignment horizontal="center"/>
      <protection/>
    </xf>
    <xf numFmtId="0" fontId="16" fillId="38" borderId="29" xfId="0" applyFont="1" applyFill="1" applyBorder="1" applyAlignment="1" applyProtection="1">
      <alignment/>
      <protection/>
    </xf>
    <xf numFmtId="0" fontId="16" fillId="38" borderId="29" xfId="0" applyFont="1" applyFill="1" applyBorder="1" applyAlignment="1" applyProtection="1">
      <alignment horizontal="center"/>
      <protection/>
    </xf>
    <xf numFmtId="173" fontId="16" fillId="38" borderId="12" xfId="0" applyNumberFormat="1" applyFont="1" applyFill="1" applyBorder="1" applyAlignment="1" applyProtection="1">
      <alignment/>
      <protection/>
    </xf>
    <xf numFmtId="0" fontId="8" fillId="37" borderId="0" xfId="0" applyFont="1" applyFill="1" applyBorder="1" applyAlignment="1" applyProtection="1">
      <alignment/>
      <protection/>
    </xf>
    <xf numFmtId="171" fontId="5" fillId="0" borderId="0" xfId="0" applyNumberFormat="1" applyFont="1" applyAlignment="1" applyProtection="1">
      <alignment/>
      <protection/>
    </xf>
    <xf numFmtId="0" fontId="11" fillId="37" borderId="15" xfId="0" applyFont="1" applyFill="1" applyBorder="1" applyAlignment="1" applyProtection="1">
      <alignment/>
      <protection hidden="1"/>
    </xf>
    <xf numFmtId="0" fontId="6" fillId="37" borderId="0" xfId="0" applyFont="1" applyFill="1" applyBorder="1" applyAlignment="1" applyProtection="1">
      <alignment/>
      <protection/>
    </xf>
    <xf numFmtId="0" fontId="6" fillId="37" borderId="0" xfId="0" applyFont="1" applyFill="1" applyAlignment="1" applyProtection="1">
      <alignment/>
      <protection hidden="1"/>
    </xf>
    <xf numFmtId="0" fontId="21" fillId="37" borderId="30" xfId="0" applyFont="1" applyFill="1" applyBorder="1" applyAlignment="1" applyProtection="1">
      <alignment/>
      <protection hidden="1"/>
    </xf>
    <xf numFmtId="0" fontId="8" fillId="37" borderId="0" xfId="0" applyFont="1" applyFill="1" applyBorder="1" applyAlignment="1" applyProtection="1">
      <alignment/>
      <protection hidden="1"/>
    </xf>
    <xf numFmtId="0" fontId="6" fillId="37" borderId="0" xfId="0" applyFont="1" applyFill="1" applyBorder="1" applyAlignment="1" applyProtection="1">
      <alignment horizontal="right"/>
      <protection hidden="1"/>
    </xf>
    <xf numFmtId="0" fontId="6" fillId="37" borderId="0" xfId="0" applyFont="1" applyFill="1" applyBorder="1" applyAlignment="1" applyProtection="1">
      <alignment/>
      <protection hidden="1"/>
    </xf>
    <xf numFmtId="0" fontId="6" fillId="37" borderId="0" xfId="0" applyFont="1" applyFill="1" applyBorder="1" applyAlignment="1" applyProtection="1">
      <alignment/>
      <protection hidden="1"/>
    </xf>
    <xf numFmtId="171" fontId="6" fillId="37" borderId="0" xfId="0" applyNumberFormat="1" applyFont="1" applyFill="1" applyBorder="1" applyAlignment="1" applyProtection="1">
      <alignment/>
      <protection hidden="1"/>
    </xf>
    <xf numFmtId="0" fontId="6" fillId="0" borderId="0" xfId="0" applyFont="1" applyAlignment="1" applyProtection="1">
      <alignment/>
      <protection/>
    </xf>
    <xf numFmtId="0" fontId="6" fillId="0" borderId="0" xfId="0" applyFont="1" applyBorder="1" applyAlignment="1" applyProtection="1">
      <alignment/>
      <protection hidden="1"/>
    </xf>
    <xf numFmtId="14" fontId="6" fillId="37" borderId="0" xfId="0" applyNumberFormat="1" applyFont="1" applyFill="1" applyBorder="1" applyAlignment="1" applyProtection="1">
      <alignment/>
      <protection hidden="1"/>
    </xf>
    <xf numFmtId="0" fontId="26" fillId="0" borderId="0" xfId="0" applyFont="1" applyAlignment="1" applyProtection="1">
      <alignment/>
      <protection hidden="1"/>
    </xf>
    <xf numFmtId="0" fontId="26" fillId="37" borderId="0" xfId="0" applyFont="1" applyFill="1" applyAlignment="1" applyProtection="1">
      <alignment/>
      <protection hidden="1"/>
    </xf>
    <xf numFmtId="0" fontId="26" fillId="37" borderId="0" xfId="0" applyFont="1" applyFill="1" applyBorder="1" applyAlignment="1" applyProtection="1">
      <alignment/>
      <protection hidden="1"/>
    </xf>
    <xf numFmtId="0" fontId="8" fillId="37" borderId="0" xfId="0" applyFont="1" applyFill="1" applyBorder="1" applyAlignment="1" applyProtection="1">
      <alignment horizontal="right"/>
      <protection hidden="1"/>
    </xf>
    <xf numFmtId="171" fontId="10" fillId="37" borderId="0" xfId="0" applyNumberFormat="1" applyFont="1" applyFill="1" applyBorder="1" applyAlignment="1" applyProtection="1">
      <alignment/>
      <protection hidden="1"/>
    </xf>
    <xf numFmtId="0" fontId="10" fillId="37" borderId="12" xfId="0" applyFont="1" applyFill="1" applyBorder="1" applyAlignment="1" applyProtection="1">
      <alignment/>
      <protection hidden="1"/>
    </xf>
    <xf numFmtId="173" fontId="6" fillId="37" borderId="12" xfId="0" applyNumberFormat="1" applyFont="1" applyFill="1" applyBorder="1" applyAlignment="1" applyProtection="1">
      <alignment/>
      <protection hidden="1"/>
    </xf>
    <xf numFmtId="0" fontId="5" fillId="0" borderId="30" xfId="0" applyFont="1" applyBorder="1" applyAlignment="1" applyProtection="1">
      <alignment/>
      <protection/>
    </xf>
    <xf numFmtId="0" fontId="5" fillId="37" borderId="30" xfId="0" applyFont="1" applyFill="1" applyBorder="1" applyAlignment="1" applyProtection="1">
      <alignment/>
      <protection hidden="1"/>
    </xf>
    <xf numFmtId="171" fontId="6" fillId="37" borderId="30" xfId="0" applyNumberFormat="1" applyFont="1" applyFill="1" applyBorder="1" applyAlignment="1" applyProtection="1">
      <alignment horizontal="center"/>
      <protection hidden="1"/>
    </xf>
    <xf numFmtId="171" fontId="10" fillId="37" borderId="30" xfId="0" applyNumberFormat="1" applyFont="1" applyFill="1" applyBorder="1" applyAlignment="1" applyProtection="1">
      <alignment/>
      <protection hidden="1"/>
    </xf>
    <xf numFmtId="0" fontId="26" fillId="0" borderId="11" xfId="0" applyFont="1" applyBorder="1" applyAlignment="1" applyProtection="1">
      <alignment/>
      <protection hidden="1"/>
    </xf>
    <xf numFmtId="0" fontId="6" fillId="37" borderId="11" xfId="0" applyFont="1" applyFill="1" applyBorder="1" applyAlignment="1" applyProtection="1">
      <alignment/>
      <protection hidden="1"/>
    </xf>
    <xf numFmtId="173" fontId="6" fillId="0" borderId="11" xfId="0" applyNumberFormat="1" applyFont="1" applyBorder="1" applyAlignment="1" applyProtection="1">
      <alignment horizontal="center"/>
      <protection hidden="1"/>
    </xf>
    <xf numFmtId="173" fontId="6" fillId="37" borderId="23" xfId="0" applyNumberFormat="1" applyFont="1" applyFill="1" applyBorder="1" applyAlignment="1" applyProtection="1">
      <alignment/>
      <protection hidden="1"/>
    </xf>
    <xf numFmtId="165" fontId="6" fillId="37" borderId="28" xfId="0" applyNumberFormat="1" applyFont="1" applyFill="1" applyBorder="1" applyAlignment="1" applyProtection="1">
      <alignment/>
      <protection hidden="1"/>
    </xf>
    <xf numFmtId="165" fontId="5" fillId="37" borderId="28" xfId="0" applyNumberFormat="1" applyFont="1" applyFill="1" applyBorder="1" applyAlignment="1" applyProtection="1">
      <alignment/>
      <protection hidden="1"/>
    </xf>
    <xf numFmtId="165" fontId="5" fillId="37" borderId="0" xfId="0" applyNumberFormat="1" applyFont="1" applyFill="1" applyAlignment="1" applyProtection="1">
      <alignment/>
      <protection hidden="1"/>
    </xf>
    <xf numFmtId="0" fontId="5" fillId="37" borderId="28" xfId="0" applyFont="1" applyFill="1" applyBorder="1" applyAlignment="1" applyProtection="1">
      <alignment/>
      <protection hidden="1"/>
    </xf>
    <xf numFmtId="0" fontId="23" fillId="37" borderId="35" xfId="0" applyFont="1" applyFill="1" applyBorder="1" applyAlignment="1" applyProtection="1">
      <alignment/>
      <protection/>
    </xf>
    <xf numFmtId="0" fontId="23" fillId="0" borderId="36" xfId="0" applyFont="1" applyBorder="1" applyAlignment="1" applyProtection="1">
      <alignment/>
      <protection hidden="1"/>
    </xf>
    <xf numFmtId="176" fontId="6" fillId="0" borderId="27" xfId="0" applyNumberFormat="1" applyFont="1" applyFill="1" applyBorder="1" applyAlignment="1" applyProtection="1">
      <alignment horizontal="left"/>
      <protection hidden="1"/>
    </xf>
    <xf numFmtId="0" fontId="6" fillId="0" borderId="37" xfId="0" applyFont="1" applyBorder="1" applyAlignment="1" applyProtection="1">
      <alignment/>
      <protection hidden="1"/>
    </xf>
    <xf numFmtId="0" fontId="5" fillId="37" borderId="38" xfId="0" applyFont="1" applyFill="1" applyBorder="1" applyAlignment="1" applyProtection="1">
      <alignment/>
      <protection/>
    </xf>
    <xf numFmtId="0" fontId="23" fillId="0" borderId="39" xfId="0" applyFont="1" applyBorder="1" applyAlignment="1" applyProtection="1">
      <alignment/>
      <protection/>
    </xf>
    <xf numFmtId="0" fontId="5" fillId="37" borderId="0" xfId="0" applyFont="1" applyFill="1" applyBorder="1" applyAlignment="1" applyProtection="1">
      <alignment/>
      <protection hidden="1"/>
    </xf>
    <xf numFmtId="0" fontId="8" fillId="37" borderId="0" xfId="0" applyFont="1" applyFill="1" applyAlignment="1" applyProtection="1">
      <alignment horizontal="right"/>
      <protection hidden="1"/>
    </xf>
    <xf numFmtId="171" fontId="6" fillId="37" borderId="0" xfId="0" applyNumberFormat="1" applyFont="1" applyFill="1" applyBorder="1" applyAlignment="1" applyProtection="1">
      <alignment/>
      <protection hidden="1"/>
    </xf>
    <xf numFmtId="171" fontId="6" fillId="37" borderId="0" xfId="0" applyNumberFormat="1" applyFont="1" applyFill="1" applyBorder="1" applyAlignment="1" applyProtection="1">
      <alignment/>
      <protection hidden="1"/>
    </xf>
    <xf numFmtId="0" fontId="5" fillId="0" borderId="11" xfId="0" applyFont="1" applyBorder="1" applyAlignment="1" applyProtection="1">
      <alignment/>
      <protection hidden="1"/>
    </xf>
    <xf numFmtId="171" fontId="8" fillId="37" borderId="0" xfId="0" applyNumberFormat="1" applyFont="1" applyFill="1" applyBorder="1" applyAlignment="1" applyProtection="1">
      <alignment/>
      <protection hidden="1"/>
    </xf>
    <xf numFmtId="171" fontId="8" fillId="37" borderId="0" xfId="0" applyNumberFormat="1" applyFont="1" applyFill="1" applyBorder="1" applyAlignment="1" applyProtection="1">
      <alignment/>
      <protection hidden="1"/>
    </xf>
    <xf numFmtId="181" fontId="10" fillId="0" borderId="12" xfId="0" applyNumberFormat="1" applyFont="1" applyBorder="1" applyAlignment="1" applyProtection="1">
      <alignment/>
      <protection locked="0"/>
    </xf>
    <xf numFmtId="181" fontId="10" fillId="37" borderId="20" xfId="0" applyNumberFormat="1" applyFont="1" applyFill="1" applyBorder="1" applyAlignment="1" applyProtection="1">
      <alignment/>
      <protection locked="0"/>
    </xf>
    <xf numFmtId="0" fontId="30" fillId="37" borderId="15" xfId="0" applyFont="1" applyFill="1" applyBorder="1" applyAlignment="1" applyProtection="1">
      <alignment/>
      <protection hidden="1"/>
    </xf>
    <xf numFmtId="0" fontId="14" fillId="38" borderId="12" xfId="0" applyFont="1" applyFill="1" applyBorder="1" applyAlignment="1" applyProtection="1">
      <alignment/>
      <protection/>
    </xf>
    <xf numFmtId="0" fontId="23" fillId="37" borderId="30" xfId="0" applyFont="1" applyFill="1" applyBorder="1" applyAlignment="1" applyProtection="1">
      <alignment vertical="top"/>
      <protection/>
    </xf>
    <xf numFmtId="165" fontId="6" fillId="0" borderId="22" xfId="0" applyNumberFormat="1" applyFont="1" applyBorder="1" applyAlignment="1" applyProtection="1">
      <alignment/>
      <protection locked="0"/>
    </xf>
    <xf numFmtId="172" fontId="5" fillId="37" borderId="0" xfId="0" applyNumberFormat="1" applyFont="1" applyFill="1" applyBorder="1" applyAlignment="1" applyProtection="1">
      <alignment/>
      <protection hidden="1"/>
    </xf>
    <xf numFmtId="0" fontId="23" fillId="37" borderId="0" xfId="0" applyFont="1" applyFill="1" applyBorder="1" applyAlignment="1" applyProtection="1">
      <alignment horizontal="right"/>
      <protection hidden="1"/>
    </xf>
    <xf numFmtId="0" fontId="31" fillId="0" borderId="40" xfId="0" applyFont="1" applyBorder="1" applyAlignment="1" applyProtection="1">
      <alignment/>
      <protection/>
    </xf>
    <xf numFmtId="171" fontId="5" fillId="37" borderId="30" xfId="0" applyNumberFormat="1" applyFont="1" applyFill="1" applyBorder="1" applyAlignment="1" applyProtection="1">
      <alignment/>
      <protection hidden="1"/>
    </xf>
    <xf numFmtId="0" fontId="5" fillId="37" borderId="12" xfId="0" applyFont="1" applyFill="1" applyBorder="1" applyAlignment="1" applyProtection="1">
      <alignment vertical="top"/>
      <protection/>
    </xf>
    <xf numFmtId="0" fontId="5" fillId="37" borderId="0" xfId="0" applyFont="1" applyFill="1" applyBorder="1" applyAlignment="1" applyProtection="1">
      <alignment vertical="top"/>
      <protection/>
    </xf>
    <xf numFmtId="0" fontId="23" fillId="37" borderId="12" xfId="0" applyFont="1" applyFill="1" applyBorder="1" applyAlignment="1" applyProtection="1">
      <alignment vertical="top"/>
      <protection hidden="1"/>
    </xf>
    <xf numFmtId="0" fontId="6" fillId="37" borderId="12" xfId="0" applyFont="1" applyFill="1" applyBorder="1" applyAlignment="1" applyProtection="1">
      <alignment vertical="top"/>
      <protection hidden="1"/>
    </xf>
    <xf numFmtId="173" fontId="6" fillId="37" borderId="12" xfId="0" applyNumberFormat="1" applyFont="1" applyFill="1" applyBorder="1" applyAlignment="1" applyProtection="1">
      <alignment vertical="top"/>
      <protection hidden="1"/>
    </xf>
    <xf numFmtId="173" fontId="6" fillId="37" borderId="23" xfId="0" applyNumberFormat="1" applyFont="1" applyFill="1" applyBorder="1" applyAlignment="1" applyProtection="1">
      <alignment vertical="top"/>
      <protection hidden="1"/>
    </xf>
    <xf numFmtId="0" fontId="26" fillId="37" borderId="11" xfId="0" applyFont="1" applyFill="1" applyBorder="1" applyAlignment="1" applyProtection="1">
      <alignment/>
      <protection hidden="1"/>
    </xf>
    <xf numFmtId="165" fontId="5" fillId="37" borderId="27" xfId="0" applyNumberFormat="1" applyFont="1" applyFill="1" applyBorder="1" applyAlignment="1" applyProtection="1">
      <alignment/>
      <protection hidden="1"/>
    </xf>
    <xf numFmtId="0" fontId="23" fillId="37" borderId="0" xfId="0" applyFont="1" applyFill="1" applyBorder="1" applyAlignment="1" applyProtection="1">
      <alignment vertical="top"/>
      <protection hidden="1"/>
    </xf>
    <xf numFmtId="173" fontId="6" fillId="37" borderId="0" xfId="0" applyNumberFormat="1" applyFont="1" applyFill="1" applyBorder="1" applyAlignment="1" applyProtection="1">
      <alignment vertical="top"/>
      <protection hidden="1"/>
    </xf>
    <xf numFmtId="0" fontId="23" fillId="37" borderId="12" xfId="0" applyFont="1" applyFill="1" applyBorder="1" applyAlignment="1" applyProtection="1">
      <alignment/>
      <protection/>
    </xf>
    <xf numFmtId="165" fontId="5" fillId="37" borderId="0" xfId="0" applyNumberFormat="1" applyFont="1" applyFill="1" applyBorder="1" applyAlignment="1" applyProtection="1">
      <alignment/>
      <protection hidden="1"/>
    </xf>
    <xf numFmtId="0" fontId="5" fillId="37" borderId="28" xfId="0" applyNumberFormat="1" applyFont="1" applyFill="1" applyBorder="1" applyAlignment="1" applyProtection="1">
      <alignment/>
      <protection hidden="1"/>
    </xf>
    <xf numFmtId="0" fontId="23" fillId="37" borderId="0" xfId="0" applyFont="1" applyFill="1" applyAlignment="1" applyProtection="1">
      <alignment horizontal="right"/>
      <protection hidden="1"/>
    </xf>
    <xf numFmtId="0" fontId="23" fillId="37" borderId="0" xfId="0" applyFont="1" applyFill="1" applyBorder="1" applyAlignment="1" applyProtection="1">
      <alignment/>
      <protection/>
    </xf>
    <xf numFmtId="0" fontId="23" fillId="0" borderId="0" xfId="0" applyFont="1" applyAlignment="1" applyProtection="1">
      <alignment/>
      <protection/>
    </xf>
    <xf numFmtId="0" fontId="23" fillId="37" borderId="0" xfId="0" applyFont="1" applyFill="1" applyAlignment="1" applyProtection="1">
      <alignment/>
      <protection hidden="1"/>
    </xf>
    <xf numFmtId="0" fontId="23" fillId="37" borderId="0" xfId="0" applyFont="1" applyFill="1" applyBorder="1" applyAlignment="1" applyProtection="1">
      <alignment/>
      <protection hidden="1"/>
    </xf>
    <xf numFmtId="0" fontId="23" fillId="37" borderId="0" xfId="0" applyFont="1" applyFill="1" applyBorder="1" applyAlignment="1" applyProtection="1">
      <alignment vertical="top"/>
      <protection/>
    </xf>
    <xf numFmtId="0" fontId="8" fillId="37" borderId="0" xfId="0" applyFont="1" applyFill="1" applyBorder="1" applyAlignment="1" applyProtection="1">
      <alignment vertical="top"/>
      <protection hidden="1"/>
    </xf>
    <xf numFmtId="0" fontId="23" fillId="0" borderId="0" xfId="0" applyFont="1" applyBorder="1" applyAlignment="1" applyProtection="1">
      <alignment vertical="top"/>
      <protection/>
    </xf>
    <xf numFmtId="173" fontId="8" fillId="37" borderId="0" xfId="0" applyNumberFormat="1" applyFont="1" applyFill="1" applyBorder="1" applyAlignment="1" applyProtection="1">
      <alignment vertical="top"/>
      <protection hidden="1"/>
    </xf>
    <xf numFmtId="0" fontId="10" fillId="38" borderId="15" xfId="0" applyNumberFormat="1" applyFont="1" applyFill="1" applyBorder="1" applyAlignment="1" applyProtection="1">
      <alignment/>
      <protection/>
    </xf>
    <xf numFmtId="0" fontId="23" fillId="37" borderId="0" xfId="0" applyFont="1" applyFill="1" applyBorder="1" applyAlignment="1" applyProtection="1">
      <alignment/>
      <protection/>
    </xf>
    <xf numFmtId="0" fontId="10" fillId="37" borderId="29" xfId="0" applyFont="1" applyFill="1" applyBorder="1" applyAlignment="1" applyProtection="1">
      <alignment vertical="center"/>
      <protection hidden="1"/>
    </xf>
    <xf numFmtId="0" fontId="5" fillId="37" borderId="12" xfId="0" applyFont="1" applyFill="1" applyBorder="1" applyAlignment="1" applyProtection="1">
      <alignment vertical="center"/>
      <protection/>
    </xf>
    <xf numFmtId="181" fontId="5" fillId="37" borderId="0" xfId="0" applyNumberFormat="1" applyFont="1" applyFill="1" applyAlignment="1" applyProtection="1">
      <alignment horizontal="left" indent="5"/>
      <protection/>
    </xf>
    <xf numFmtId="181" fontId="6" fillId="37" borderId="0" xfId="0" applyNumberFormat="1" applyFont="1" applyFill="1" applyBorder="1" applyAlignment="1" applyProtection="1">
      <alignment/>
      <protection/>
    </xf>
    <xf numFmtId="0" fontId="23" fillId="0" borderId="0" xfId="0" applyFont="1" applyBorder="1" applyAlignment="1" applyProtection="1">
      <alignment/>
      <protection/>
    </xf>
    <xf numFmtId="171" fontId="32" fillId="37" borderId="0" xfId="0" applyNumberFormat="1" applyFont="1" applyFill="1" applyBorder="1" applyAlignment="1" applyProtection="1">
      <alignment horizontal="left" indent="5"/>
      <protection/>
    </xf>
    <xf numFmtId="0" fontId="28" fillId="37" borderId="0" xfId="0" applyFont="1" applyFill="1" applyBorder="1" applyAlignment="1" applyProtection="1">
      <alignment vertical="top"/>
      <protection/>
    </xf>
    <xf numFmtId="0" fontId="16" fillId="38" borderId="30" xfId="0" applyNumberFormat="1" applyFont="1" applyFill="1" applyBorder="1" applyAlignment="1" applyProtection="1">
      <alignment/>
      <protection/>
    </xf>
    <xf numFmtId="165" fontId="34" fillId="0" borderId="18" xfId="0" applyNumberFormat="1" applyFont="1" applyBorder="1" applyAlignment="1" applyProtection="1">
      <alignment/>
      <protection locked="0"/>
    </xf>
    <xf numFmtId="165" fontId="34" fillId="0" borderId="17" xfId="0" applyNumberFormat="1" applyFont="1" applyBorder="1" applyAlignment="1" applyProtection="1">
      <alignment/>
      <protection locked="0"/>
    </xf>
    <xf numFmtId="165" fontId="34" fillId="0" borderId="41" xfId="0" applyNumberFormat="1" applyFont="1" applyBorder="1" applyAlignment="1" applyProtection="1">
      <alignment/>
      <protection locked="0"/>
    </xf>
    <xf numFmtId="0" fontId="10" fillId="0" borderId="28" xfId="0" applyNumberFormat="1" applyFont="1" applyBorder="1" applyAlignment="1" applyProtection="1">
      <alignment/>
      <protection locked="0"/>
    </xf>
    <xf numFmtId="165" fontId="10" fillId="0" borderId="42" xfId="0" applyNumberFormat="1" applyFont="1" applyBorder="1" applyAlignment="1" applyProtection="1">
      <alignment/>
      <protection locked="0"/>
    </xf>
    <xf numFmtId="0" fontId="29" fillId="0" borderId="15" xfId="0" applyFont="1" applyBorder="1" applyAlignment="1" applyProtection="1">
      <alignment/>
      <protection/>
    </xf>
    <xf numFmtId="0" fontId="5" fillId="0" borderId="15" xfId="0" applyFont="1" applyBorder="1" applyAlignment="1" applyProtection="1">
      <alignment/>
      <protection/>
    </xf>
    <xf numFmtId="0" fontId="5" fillId="37" borderId="43" xfId="0" applyFont="1" applyFill="1" applyBorder="1" applyAlignment="1" applyProtection="1">
      <alignment/>
      <protection/>
    </xf>
    <xf numFmtId="165" fontId="5" fillId="37" borderId="44" xfId="0" applyNumberFormat="1" applyFont="1" applyFill="1" applyBorder="1" applyAlignment="1" applyProtection="1">
      <alignment/>
      <protection/>
    </xf>
    <xf numFmtId="0" fontId="23" fillId="37" borderId="45" xfId="0" applyFont="1" applyFill="1" applyBorder="1" applyAlignment="1" applyProtection="1">
      <alignment/>
      <protection/>
    </xf>
    <xf numFmtId="0" fontId="23" fillId="0" borderId="46" xfId="0" applyFont="1" applyBorder="1" applyAlignment="1" applyProtection="1">
      <alignment vertical="top"/>
      <protection/>
    </xf>
    <xf numFmtId="164" fontId="5" fillId="37" borderId="47" xfId="0" applyNumberFormat="1" applyFont="1" applyFill="1" applyBorder="1" applyAlignment="1" applyProtection="1">
      <alignment/>
      <protection/>
    </xf>
    <xf numFmtId="0" fontId="23" fillId="37" borderId="15" xfId="0" applyFont="1" applyFill="1" applyBorder="1" applyAlignment="1" applyProtection="1">
      <alignment/>
      <protection/>
    </xf>
    <xf numFmtId="0" fontId="23" fillId="0" borderId="0" xfId="0" applyFont="1" applyBorder="1" applyAlignment="1" applyProtection="1">
      <alignment vertical="top"/>
      <protection/>
    </xf>
    <xf numFmtId="165" fontId="5" fillId="37" borderId="28" xfId="0" applyNumberFormat="1" applyFont="1" applyFill="1" applyBorder="1" applyAlignment="1" applyProtection="1">
      <alignment/>
      <protection/>
    </xf>
    <xf numFmtId="0" fontId="23" fillId="37" borderId="48" xfId="0" applyFont="1" applyFill="1" applyBorder="1" applyAlignment="1" applyProtection="1">
      <alignment/>
      <protection/>
    </xf>
    <xf numFmtId="0" fontId="5" fillId="0" borderId="49" xfId="0" applyFont="1" applyBorder="1" applyAlignment="1" applyProtection="1">
      <alignment/>
      <protection/>
    </xf>
    <xf numFmtId="0" fontId="23" fillId="37" borderId="50" xfId="0" applyFont="1" applyFill="1" applyBorder="1" applyAlignment="1" applyProtection="1">
      <alignment vertical="top"/>
      <protection/>
    </xf>
    <xf numFmtId="0" fontId="5" fillId="37" borderId="43" xfId="0" applyFont="1" applyFill="1" applyBorder="1" applyAlignment="1" applyProtection="1">
      <alignment vertical="top"/>
      <protection/>
    </xf>
    <xf numFmtId="181" fontId="5" fillId="37" borderId="51" xfId="0" applyNumberFormat="1" applyFont="1" applyFill="1" applyBorder="1" applyAlignment="1" applyProtection="1">
      <alignment shrinkToFit="1"/>
      <protection/>
    </xf>
    <xf numFmtId="0" fontId="5" fillId="37" borderId="52" xfId="0" applyFont="1" applyFill="1" applyBorder="1" applyAlignment="1" applyProtection="1">
      <alignment/>
      <protection/>
    </xf>
    <xf numFmtId="0" fontId="23" fillId="37" borderId="0" xfId="0" applyFont="1" applyFill="1" applyBorder="1" applyAlignment="1" applyProtection="1">
      <alignment/>
      <protection/>
    </xf>
    <xf numFmtId="49" fontId="23" fillId="37" borderId="53" xfId="0" applyNumberFormat="1" applyFont="1" applyFill="1" applyBorder="1" applyAlignment="1" applyProtection="1">
      <alignment/>
      <protection/>
    </xf>
    <xf numFmtId="49" fontId="5" fillId="37" borderId="27" xfId="0" applyNumberFormat="1" applyFont="1" applyFill="1" applyBorder="1" applyAlignment="1" applyProtection="1">
      <alignment/>
      <protection/>
    </xf>
    <xf numFmtId="0" fontId="23" fillId="0" borderId="54" xfId="0" applyFont="1" applyBorder="1" applyAlignment="1" applyProtection="1">
      <alignment/>
      <protection/>
    </xf>
    <xf numFmtId="165" fontId="5" fillId="37" borderId="55" xfId="0" applyNumberFormat="1" applyFont="1" applyFill="1" applyBorder="1" applyAlignment="1" applyProtection="1">
      <alignment/>
      <protection/>
    </xf>
    <xf numFmtId="0" fontId="5" fillId="37" borderId="45" xfId="0" applyFont="1" applyFill="1" applyBorder="1" applyAlignment="1" applyProtection="1">
      <alignment/>
      <protection/>
    </xf>
    <xf numFmtId="164" fontId="31" fillId="0" borderId="56" xfId="0" applyNumberFormat="1" applyFont="1" applyBorder="1" applyAlignment="1" applyProtection="1">
      <alignment/>
      <protection hidden="1"/>
    </xf>
    <xf numFmtId="0" fontId="5" fillId="37" borderId="14" xfId="0" applyFont="1" applyFill="1" applyBorder="1" applyAlignment="1" applyProtection="1">
      <alignment/>
      <protection/>
    </xf>
    <xf numFmtId="0" fontId="5" fillId="37" borderId="57" xfId="0" applyFont="1" applyFill="1" applyBorder="1" applyAlignment="1" applyProtection="1">
      <alignment/>
      <protection/>
    </xf>
    <xf numFmtId="181" fontId="5" fillId="37" borderId="40" xfId="0" applyNumberFormat="1" applyFont="1" applyFill="1" applyBorder="1" applyAlignment="1" applyProtection="1">
      <alignment/>
      <protection/>
    </xf>
    <xf numFmtId="171" fontId="5" fillId="37" borderId="53" xfId="0" applyNumberFormat="1" applyFont="1" applyFill="1" applyBorder="1" applyAlignment="1" applyProtection="1">
      <alignment/>
      <protection/>
    </xf>
    <xf numFmtId="0" fontId="5" fillId="37" borderId="27" xfId="0" applyFont="1" applyFill="1" applyBorder="1" applyAlignment="1" applyProtection="1">
      <alignment/>
      <protection hidden="1"/>
    </xf>
    <xf numFmtId="165" fontId="5" fillId="37" borderId="53" xfId="0" applyNumberFormat="1" applyFont="1" applyFill="1" applyBorder="1" applyAlignment="1" applyProtection="1">
      <alignment/>
      <protection hidden="1"/>
    </xf>
    <xf numFmtId="171" fontId="5" fillId="37" borderId="58" xfId="0" applyNumberFormat="1" applyFont="1" applyFill="1" applyBorder="1" applyAlignment="1" applyProtection="1">
      <alignment/>
      <protection hidden="1"/>
    </xf>
    <xf numFmtId="171" fontId="5" fillId="37" borderId="27" xfId="0" applyNumberFormat="1" applyFont="1" applyFill="1" applyBorder="1" applyAlignment="1" applyProtection="1">
      <alignment/>
      <protection hidden="1"/>
    </xf>
    <xf numFmtId="0" fontId="6" fillId="0" borderId="59" xfId="0" applyFont="1" applyBorder="1" applyAlignment="1" applyProtection="1">
      <alignment/>
      <protection hidden="1"/>
    </xf>
    <xf numFmtId="181" fontId="5" fillId="37" borderId="32" xfId="0" applyNumberFormat="1" applyFont="1" applyFill="1" applyBorder="1" applyAlignment="1" applyProtection="1">
      <alignment/>
      <protection/>
    </xf>
    <xf numFmtId="171" fontId="5" fillId="37" borderId="47" xfId="0" applyNumberFormat="1" applyFont="1" applyFill="1" applyBorder="1" applyAlignment="1" applyProtection="1">
      <alignment/>
      <protection hidden="1"/>
    </xf>
    <xf numFmtId="165" fontId="5" fillId="37" borderId="47" xfId="0" applyNumberFormat="1" applyFont="1" applyFill="1" applyBorder="1" applyAlignment="1" applyProtection="1">
      <alignment/>
      <protection hidden="1"/>
    </xf>
    <xf numFmtId="0" fontId="5" fillId="0" borderId="28" xfId="0" applyFont="1" applyBorder="1" applyAlignment="1" applyProtection="1">
      <alignment/>
      <protection/>
    </xf>
    <xf numFmtId="171" fontId="5" fillId="37" borderId="51" xfId="0" applyNumberFormat="1" applyFont="1" applyFill="1" applyBorder="1" applyAlignment="1" applyProtection="1">
      <alignment/>
      <protection hidden="1"/>
    </xf>
    <xf numFmtId="171" fontId="5" fillId="37" borderId="28" xfId="0" applyNumberFormat="1" applyFont="1" applyFill="1" applyBorder="1" applyAlignment="1" applyProtection="1">
      <alignment/>
      <protection hidden="1"/>
    </xf>
    <xf numFmtId="181" fontId="5" fillId="37" borderId="60" xfId="0" applyNumberFormat="1" applyFont="1" applyFill="1" applyBorder="1" applyAlignment="1" applyProtection="1">
      <alignment/>
      <protection/>
    </xf>
    <xf numFmtId="171" fontId="5" fillId="37" borderId="61" xfId="0" applyNumberFormat="1" applyFont="1" applyFill="1" applyBorder="1" applyAlignment="1" applyProtection="1">
      <alignment/>
      <protection/>
    </xf>
    <xf numFmtId="0" fontId="5" fillId="37" borderId="62" xfId="0" applyFont="1" applyFill="1" applyBorder="1" applyAlignment="1" applyProtection="1">
      <alignment/>
      <protection hidden="1"/>
    </xf>
    <xf numFmtId="165" fontId="5" fillId="37" borderId="61" xfId="0" applyNumberFormat="1" applyFont="1" applyFill="1" applyBorder="1" applyAlignment="1" applyProtection="1">
      <alignment/>
      <protection hidden="1"/>
    </xf>
    <xf numFmtId="0" fontId="5" fillId="0" borderId="62" xfId="0" applyFont="1" applyBorder="1" applyAlignment="1" applyProtection="1">
      <alignment/>
      <protection/>
    </xf>
    <xf numFmtId="171" fontId="5" fillId="37" borderId="63" xfId="0" applyNumberFormat="1" applyFont="1" applyFill="1" applyBorder="1" applyAlignment="1" applyProtection="1">
      <alignment/>
      <protection hidden="1"/>
    </xf>
    <xf numFmtId="171" fontId="5" fillId="37" borderId="62" xfId="0" applyNumberFormat="1" applyFont="1" applyFill="1" applyBorder="1" applyAlignment="1" applyProtection="1">
      <alignment/>
      <protection hidden="1"/>
    </xf>
    <xf numFmtId="0" fontId="6" fillId="0" borderId="34" xfId="0" applyFont="1" applyBorder="1" applyAlignment="1" applyProtection="1">
      <alignment/>
      <protection hidden="1"/>
    </xf>
    <xf numFmtId="172" fontId="5" fillId="37" borderId="64" xfId="0" applyNumberFormat="1" applyFont="1" applyFill="1" applyBorder="1" applyAlignment="1" applyProtection="1">
      <alignment/>
      <protection hidden="1"/>
    </xf>
    <xf numFmtId="172" fontId="5" fillId="37" borderId="65" xfId="0" applyNumberFormat="1" applyFont="1" applyFill="1" applyBorder="1" applyAlignment="1" applyProtection="1">
      <alignment/>
      <protection hidden="1"/>
    </xf>
    <xf numFmtId="0" fontId="5" fillId="0" borderId="44" xfId="0" applyFont="1" applyBorder="1" applyAlignment="1" applyProtection="1">
      <alignment vertical="top"/>
      <protection/>
    </xf>
    <xf numFmtId="0" fontId="5" fillId="37" borderId="28" xfId="0" applyFont="1" applyFill="1" applyBorder="1" applyAlignment="1" applyProtection="1">
      <alignment vertical="top"/>
      <protection hidden="1"/>
    </xf>
    <xf numFmtId="0" fontId="35" fillId="37" borderId="30" xfId="0" applyFont="1" applyFill="1" applyBorder="1" applyAlignment="1" applyProtection="1">
      <alignment/>
      <protection/>
    </xf>
    <xf numFmtId="0" fontId="5" fillId="37" borderId="66" xfId="0" applyFont="1" applyFill="1" applyBorder="1" applyAlignment="1" applyProtection="1">
      <alignment/>
      <protection/>
    </xf>
    <xf numFmtId="0" fontId="16" fillId="38" borderId="20" xfId="0" applyFont="1" applyFill="1" applyBorder="1" applyAlignment="1" applyProtection="1">
      <alignment wrapText="1"/>
      <protection/>
    </xf>
    <xf numFmtId="0" fontId="5" fillId="37" borderId="62" xfId="0" applyFont="1" applyFill="1" applyBorder="1" applyAlignment="1" applyProtection="1">
      <alignment/>
      <protection/>
    </xf>
    <xf numFmtId="0" fontId="5" fillId="37" borderId="34" xfId="0" applyFont="1" applyFill="1" applyBorder="1" applyAlignment="1" applyProtection="1">
      <alignment/>
      <protection/>
    </xf>
    <xf numFmtId="171" fontId="5" fillId="37" borderId="62" xfId="0" applyNumberFormat="1" applyFont="1" applyFill="1" applyBorder="1" applyAlignment="1" applyProtection="1">
      <alignment/>
      <protection/>
    </xf>
    <xf numFmtId="0" fontId="37" fillId="38" borderId="11" xfId="0" applyFont="1" applyFill="1" applyBorder="1" applyAlignment="1" applyProtection="1">
      <alignment/>
      <protection/>
    </xf>
    <xf numFmtId="0" fontId="37" fillId="38" borderId="23" xfId="0" applyFont="1" applyFill="1" applyBorder="1" applyAlignment="1" applyProtection="1">
      <alignment vertical="top"/>
      <protection/>
    </xf>
    <xf numFmtId="181" fontId="6" fillId="37" borderId="0" xfId="0" applyNumberFormat="1" applyFont="1" applyFill="1" applyBorder="1" applyAlignment="1" applyProtection="1">
      <alignment shrinkToFit="1"/>
      <protection/>
    </xf>
    <xf numFmtId="181" fontId="6" fillId="37" borderId="0" xfId="0" applyNumberFormat="1" applyFont="1" applyFill="1" applyBorder="1" applyAlignment="1" applyProtection="1">
      <alignment vertical="top" shrinkToFit="1"/>
      <protection/>
    </xf>
    <xf numFmtId="0" fontId="36" fillId="38" borderId="17" xfId="0" applyFont="1" applyFill="1" applyBorder="1" applyAlignment="1" applyProtection="1">
      <alignment/>
      <protection/>
    </xf>
    <xf numFmtId="0" fontId="38" fillId="38" borderId="0" xfId="0" applyFont="1" applyFill="1" applyBorder="1" applyAlignment="1" applyProtection="1">
      <alignment/>
      <protection/>
    </xf>
    <xf numFmtId="0" fontId="38" fillId="38" borderId="12" xfId="0" applyFont="1" applyFill="1" applyBorder="1" applyAlignment="1" applyProtection="1">
      <alignment vertical="top"/>
      <protection/>
    </xf>
    <xf numFmtId="0" fontId="19" fillId="38" borderId="15" xfId="0" applyFont="1" applyFill="1" applyBorder="1" applyAlignment="1" applyProtection="1">
      <alignment/>
      <protection/>
    </xf>
    <xf numFmtId="0" fontId="6" fillId="37" borderId="0" xfId="0" applyFont="1" applyFill="1" applyAlignment="1">
      <alignment/>
    </xf>
    <xf numFmtId="0" fontId="40" fillId="42" borderId="14" xfId="0" applyNumberFormat="1" applyFont="1" applyFill="1" applyBorder="1" applyAlignment="1" applyProtection="1">
      <alignment/>
      <protection hidden="1"/>
    </xf>
    <xf numFmtId="0" fontId="40" fillId="42" borderId="16" xfId="0" applyNumberFormat="1" applyFont="1" applyFill="1" applyBorder="1" applyAlignment="1" applyProtection="1">
      <alignment/>
      <protection hidden="1"/>
    </xf>
    <xf numFmtId="0" fontId="40" fillId="42" borderId="29" xfId="0" applyNumberFormat="1" applyFont="1" applyFill="1" applyBorder="1" applyAlignment="1" applyProtection="1">
      <alignment/>
      <protection/>
    </xf>
    <xf numFmtId="0" fontId="40" fillId="42" borderId="11" xfId="0" applyNumberFormat="1" applyFont="1" applyFill="1" applyBorder="1" applyAlignment="1" applyProtection="1">
      <alignment/>
      <protection/>
    </xf>
    <xf numFmtId="170" fontId="41" fillId="43" borderId="30" xfId="0" applyNumberFormat="1" applyFont="1" applyFill="1" applyBorder="1" applyAlignment="1" applyProtection="1">
      <alignment horizontal="left"/>
      <protection/>
    </xf>
    <xf numFmtId="0" fontId="41" fillId="43" borderId="0" xfId="0" applyFont="1" applyFill="1" applyBorder="1" applyAlignment="1" applyProtection="1">
      <alignment horizontal="right"/>
      <protection/>
    </xf>
    <xf numFmtId="170" fontId="41" fillId="43" borderId="0" xfId="0" applyNumberFormat="1" applyFont="1" applyFill="1" applyBorder="1" applyAlignment="1" applyProtection="1">
      <alignment horizontal="left"/>
      <protection/>
    </xf>
    <xf numFmtId="170" fontId="6" fillId="44" borderId="0" xfId="0" applyNumberFormat="1" applyFont="1" applyFill="1" applyBorder="1" applyAlignment="1" applyProtection="1">
      <alignment horizontal="left"/>
      <protection/>
    </xf>
    <xf numFmtId="0" fontId="5" fillId="37" borderId="67" xfId="0" applyFont="1" applyFill="1" applyBorder="1" applyAlignment="1" applyProtection="1">
      <alignment/>
      <protection/>
    </xf>
    <xf numFmtId="0" fontId="5" fillId="0" borderId="32" xfId="0" applyFont="1" applyBorder="1" applyAlignment="1" applyProtection="1">
      <alignment/>
      <protection/>
    </xf>
    <xf numFmtId="0" fontId="6" fillId="37" borderId="68" xfId="0" applyFont="1" applyFill="1" applyBorder="1" applyAlignment="1" applyProtection="1">
      <alignment/>
      <protection/>
    </xf>
    <xf numFmtId="0" fontId="6" fillId="37" borderId="69" xfId="0" applyFont="1" applyFill="1" applyBorder="1" applyAlignment="1" applyProtection="1">
      <alignment/>
      <protection/>
    </xf>
    <xf numFmtId="0" fontId="44" fillId="0" borderId="24" xfId="0" applyFont="1" applyBorder="1" applyAlignment="1" applyProtection="1">
      <alignment/>
      <protection locked="0"/>
    </xf>
    <xf numFmtId="49" fontId="43" fillId="37" borderId="41" xfId="0" applyNumberFormat="1" applyFont="1" applyFill="1" applyBorder="1" applyAlignment="1" applyProtection="1">
      <alignment/>
      <protection locked="0"/>
    </xf>
    <xf numFmtId="49" fontId="43" fillId="37" borderId="41" xfId="0" applyNumberFormat="1" applyFont="1" applyFill="1" applyBorder="1" applyAlignment="1" applyProtection="1">
      <alignment/>
      <protection locked="0"/>
    </xf>
    <xf numFmtId="49" fontId="43" fillId="0" borderId="24" xfId="0" applyNumberFormat="1" applyFont="1" applyBorder="1" applyAlignment="1" applyProtection="1">
      <alignment/>
      <protection locked="0"/>
    </xf>
    <xf numFmtId="49" fontId="43" fillId="37" borderId="42" xfId="0" applyNumberFormat="1" applyFont="1" applyFill="1" applyBorder="1" applyAlignment="1" applyProtection="1">
      <alignment/>
      <protection locked="0"/>
    </xf>
    <xf numFmtId="0" fontId="45" fillId="0" borderId="70" xfId="0" applyFont="1" applyBorder="1" applyAlignment="1" applyProtection="1">
      <alignment/>
      <protection/>
    </xf>
    <xf numFmtId="0" fontId="45" fillId="0" borderId="41" xfId="0" applyFont="1" applyBorder="1" applyAlignment="1" applyProtection="1">
      <alignment/>
      <protection/>
    </xf>
    <xf numFmtId="0" fontId="45" fillId="0" borderId="21" xfId="0" applyFont="1" applyBorder="1" applyAlignment="1" applyProtection="1">
      <alignment/>
      <protection/>
    </xf>
    <xf numFmtId="0" fontId="46" fillId="0" borderId="0" xfId="0" applyFont="1" applyBorder="1" applyAlignment="1" applyProtection="1">
      <alignment/>
      <protection/>
    </xf>
    <xf numFmtId="0" fontId="41" fillId="37" borderId="0" xfId="0" applyFont="1" applyFill="1" applyBorder="1" applyAlignment="1" applyProtection="1">
      <alignment/>
      <protection/>
    </xf>
    <xf numFmtId="0" fontId="5" fillId="0" borderId="60" xfId="0" applyFont="1" applyBorder="1" applyAlignment="1" applyProtection="1">
      <alignment/>
      <protection/>
    </xf>
    <xf numFmtId="165" fontId="5" fillId="37" borderId="0" xfId="0" applyNumberFormat="1" applyFont="1" applyFill="1" applyAlignment="1" applyProtection="1">
      <alignment/>
      <protection/>
    </xf>
    <xf numFmtId="165" fontId="5" fillId="37" borderId="71" xfId="0" applyNumberFormat="1" applyFont="1" applyFill="1" applyBorder="1" applyAlignment="1" applyProtection="1">
      <alignment/>
      <protection/>
    </xf>
    <xf numFmtId="0" fontId="44" fillId="0" borderId="72" xfId="0" applyFont="1" applyBorder="1" applyAlignment="1" applyProtection="1">
      <alignment/>
      <protection locked="0"/>
    </xf>
    <xf numFmtId="171" fontId="5" fillId="0" borderId="34" xfId="0" applyNumberFormat="1" applyFont="1" applyBorder="1" applyAlignment="1" applyProtection="1">
      <alignment/>
      <protection/>
    </xf>
    <xf numFmtId="0" fontId="16" fillId="38" borderId="17" xfId="0" applyFont="1" applyFill="1" applyBorder="1" applyAlignment="1" applyProtection="1">
      <alignment wrapText="1"/>
      <protection/>
    </xf>
    <xf numFmtId="0" fontId="6" fillId="0" borderId="72" xfId="0" applyFont="1" applyBorder="1" applyAlignment="1" applyProtection="1">
      <alignment/>
      <protection locked="0"/>
    </xf>
    <xf numFmtId="170" fontId="6" fillId="45" borderId="0" xfId="0" applyNumberFormat="1" applyFont="1" applyFill="1" applyBorder="1" applyAlignment="1" applyProtection="1">
      <alignment horizontal="left"/>
      <protection/>
    </xf>
    <xf numFmtId="164" fontId="5" fillId="46" borderId="0" xfId="0" applyNumberFormat="1" applyFont="1" applyFill="1" applyAlignment="1" applyProtection="1">
      <alignment/>
      <protection/>
    </xf>
    <xf numFmtId="170" fontId="6" fillId="47" borderId="0" xfId="0" applyNumberFormat="1" applyFont="1" applyFill="1" applyBorder="1" applyAlignment="1" applyProtection="1">
      <alignment horizontal="left"/>
      <protection/>
    </xf>
    <xf numFmtId="49" fontId="43" fillId="0" borderId="31" xfId="0" applyNumberFormat="1" applyFont="1" applyBorder="1" applyAlignment="1" applyProtection="1">
      <alignment/>
      <protection locked="0"/>
    </xf>
    <xf numFmtId="0" fontId="15" fillId="48" borderId="19" xfId="0" applyFont="1" applyFill="1" applyBorder="1" applyAlignment="1" applyProtection="1">
      <alignment/>
      <protection/>
    </xf>
    <xf numFmtId="0" fontId="6" fillId="49" borderId="42" xfId="0" applyFont="1" applyFill="1" applyBorder="1" applyAlignment="1" applyProtection="1">
      <alignment/>
      <protection locked="0"/>
    </xf>
    <xf numFmtId="0" fontId="6" fillId="49" borderId="21" xfId="0" applyFont="1" applyFill="1" applyBorder="1" applyAlignment="1" applyProtection="1">
      <alignment/>
      <protection locked="0"/>
    </xf>
    <xf numFmtId="0" fontId="48" fillId="48" borderId="73" xfId="0" applyFont="1" applyFill="1" applyBorder="1" applyAlignment="1" applyProtection="1">
      <alignment/>
      <protection/>
    </xf>
    <xf numFmtId="173" fontId="48" fillId="48" borderId="15" xfId="0" applyNumberFormat="1" applyFont="1" applyFill="1" applyBorder="1" applyAlignment="1" applyProtection="1">
      <alignment/>
      <protection/>
    </xf>
    <xf numFmtId="173" fontId="7" fillId="48" borderId="15" xfId="0" applyNumberFormat="1" applyFont="1" applyFill="1" applyBorder="1" applyAlignment="1" applyProtection="1">
      <alignment/>
      <protection/>
    </xf>
    <xf numFmtId="173" fontId="7" fillId="48" borderId="74" xfId="0" applyNumberFormat="1" applyFont="1" applyFill="1" applyBorder="1" applyAlignment="1" applyProtection="1">
      <alignment/>
      <protection/>
    </xf>
    <xf numFmtId="0" fontId="48" fillId="48" borderId="28" xfId="0" applyFont="1" applyFill="1" applyBorder="1" applyAlignment="1" applyProtection="1">
      <alignment/>
      <protection/>
    </xf>
    <xf numFmtId="173" fontId="48" fillId="48" borderId="73" xfId="0" applyNumberFormat="1" applyFont="1" applyFill="1" applyBorder="1" applyAlignment="1" applyProtection="1">
      <alignment/>
      <protection/>
    </xf>
    <xf numFmtId="173" fontId="6" fillId="48" borderId="73" xfId="0" applyNumberFormat="1" applyFont="1" applyFill="1" applyBorder="1" applyAlignment="1" applyProtection="1">
      <alignment/>
      <protection/>
    </xf>
    <xf numFmtId="0" fontId="6" fillId="48" borderId="73" xfId="0" applyFont="1" applyFill="1" applyBorder="1" applyAlignment="1" applyProtection="1">
      <alignment/>
      <protection/>
    </xf>
    <xf numFmtId="0" fontId="6" fillId="48" borderId="75" xfId="0" applyFont="1" applyFill="1" applyBorder="1" applyAlignment="1" applyProtection="1">
      <alignment/>
      <protection/>
    </xf>
    <xf numFmtId="173" fontId="6" fillId="48" borderId="28" xfId="0" applyNumberFormat="1" applyFont="1" applyFill="1" applyBorder="1" applyAlignment="1" applyProtection="1">
      <alignment/>
      <protection/>
    </xf>
    <xf numFmtId="0" fontId="6" fillId="48" borderId="28" xfId="0" applyFont="1" applyFill="1" applyBorder="1" applyAlignment="1" applyProtection="1">
      <alignment/>
      <protection/>
    </xf>
    <xf numFmtId="0" fontId="6" fillId="48" borderId="37" xfId="0" applyFont="1" applyFill="1" applyBorder="1" applyAlignment="1" applyProtection="1">
      <alignment/>
      <protection/>
    </xf>
    <xf numFmtId="0" fontId="48" fillId="48" borderId="0" xfId="0" applyFont="1" applyFill="1" applyBorder="1" applyAlignment="1" applyProtection="1">
      <alignment/>
      <protection/>
    </xf>
    <xf numFmtId="0" fontId="49" fillId="48" borderId="0" xfId="0" applyFont="1" applyFill="1" applyBorder="1" applyAlignment="1" applyProtection="1">
      <alignment/>
      <protection/>
    </xf>
    <xf numFmtId="0" fontId="9" fillId="48" borderId="0" xfId="0" applyFont="1" applyFill="1" applyBorder="1" applyAlignment="1" applyProtection="1">
      <alignment/>
      <protection/>
    </xf>
    <xf numFmtId="0" fontId="6" fillId="48" borderId="11" xfId="0" applyFont="1" applyFill="1" applyBorder="1" applyAlignment="1" applyProtection="1">
      <alignment/>
      <protection/>
    </xf>
    <xf numFmtId="0" fontId="48" fillId="48" borderId="70" xfId="0" applyFont="1" applyFill="1" applyBorder="1" applyAlignment="1" applyProtection="1">
      <alignment/>
      <protection/>
    </xf>
    <xf numFmtId="0" fontId="48" fillId="48" borderId="42" xfId="0" applyFont="1" applyFill="1" applyBorder="1" applyAlignment="1" applyProtection="1">
      <alignment/>
      <protection/>
    </xf>
    <xf numFmtId="0" fontId="16" fillId="50" borderId="0" xfId="0" applyNumberFormat="1" applyFont="1" applyFill="1" applyBorder="1" applyAlignment="1" applyProtection="1">
      <alignment/>
      <protection hidden="1"/>
    </xf>
    <xf numFmtId="49" fontId="6" fillId="50" borderId="0" xfId="0" applyNumberFormat="1" applyFont="1" applyFill="1" applyBorder="1" applyAlignment="1" applyProtection="1">
      <alignment/>
      <protection locked="0"/>
    </xf>
    <xf numFmtId="172" fontId="6" fillId="50" borderId="0" xfId="0" applyNumberFormat="1" applyFont="1" applyFill="1" applyBorder="1" applyAlignment="1" applyProtection="1">
      <alignment/>
      <protection locked="0"/>
    </xf>
    <xf numFmtId="0" fontId="39" fillId="50" borderId="30" xfId="0" applyNumberFormat="1" applyFont="1" applyFill="1" applyBorder="1" applyAlignment="1" applyProtection="1">
      <alignment/>
      <protection hidden="1"/>
    </xf>
    <xf numFmtId="0" fontId="40" fillId="50" borderId="0" xfId="0" applyNumberFormat="1" applyFont="1" applyFill="1" applyBorder="1" applyAlignment="1" applyProtection="1">
      <alignment/>
      <protection hidden="1"/>
    </xf>
    <xf numFmtId="0" fontId="39" fillId="50" borderId="0" xfId="0" applyNumberFormat="1" applyFont="1" applyFill="1" applyBorder="1" applyAlignment="1" applyProtection="1">
      <alignment/>
      <protection hidden="1"/>
    </xf>
    <xf numFmtId="49" fontId="6" fillId="50" borderId="0" xfId="0" applyNumberFormat="1" applyFont="1" applyFill="1" applyBorder="1" applyAlignment="1" applyProtection="1">
      <alignment/>
      <protection locked="0"/>
    </xf>
    <xf numFmtId="0" fontId="15" fillId="50" borderId="0" xfId="0" applyNumberFormat="1" applyFont="1" applyFill="1" applyBorder="1" applyAlignment="1" applyProtection="1">
      <alignment/>
      <protection hidden="1"/>
    </xf>
    <xf numFmtId="0" fontId="51" fillId="48" borderId="19" xfId="0" applyFont="1" applyFill="1" applyBorder="1" applyAlignment="1" applyProtection="1">
      <alignment/>
      <protection/>
    </xf>
    <xf numFmtId="0" fontId="51" fillId="48" borderId="22" xfId="0" applyFont="1" applyFill="1" applyBorder="1" applyAlignment="1" applyProtection="1">
      <alignment/>
      <protection/>
    </xf>
    <xf numFmtId="173" fontId="51" fillId="48" borderId="25" xfId="0" applyNumberFormat="1" applyFont="1" applyFill="1" applyBorder="1" applyAlignment="1" applyProtection="1">
      <alignment/>
      <protection/>
    </xf>
    <xf numFmtId="173" fontId="51" fillId="48" borderId="22" xfId="0" applyNumberFormat="1" applyFont="1" applyFill="1" applyBorder="1" applyAlignment="1" applyProtection="1">
      <alignment/>
      <protection/>
    </xf>
    <xf numFmtId="0" fontId="23" fillId="37" borderId="76" xfId="0" applyFont="1" applyFill="1" applyBorder="1" applyAlignment="1" applyProtection="1">
      <alignment/>
      <protection/>
    </xf>
    <xf numFmtId="0" fontId="15" fillId="38" borderId="42" xfId="0" applyFont="1" applyFill="1" applyBorder="1" applyAlignment="1" applyProtection="1">
      <alignment horizontal="center"/>
      <protection/>
    </xf>
    <xf numFmtId="165" fontId="10" fillId="0" borderId="41" xfId="0" applyNumberFormat="1" applyFont="1" applyBorder="1" applyAlignment="1" applyProtection="1">
      <alignment/>
      <protection locked="0"/>
    </xf>
    <xf numFmtId="0" fontId="35" fillId="0" borderId="0" xfId="0" applyFont="1" applyAlignment="1" applyProtection="1">
      <alignment horizontal="center"/>
      <protection hidden="1"/>
    </xf>
    <xf numFmtId="170" fontId="50" fillId="51" borderId="77" xfId="0" applyNumberFormat="1" applyFont="1" applyFill="1" applyBorder="1" applyAlignment="1" applyProtection="1">
      <alignment horizontal="left"/>
      <protection/>
    </xf>
    <xf numFmtId="170" fontId="50" fillId="51" borderId="78" xfId="0" applyNumberFormat="1" applyFont="1" applyFill="1" applyBorder="1" applyAlignment="1" applyProtection="1">
      <alignment horizontal="left"/>
      <protection/>
    </xf>
    <xf numFmtId="170" fontId="50" fillId="51" borderId="79" xfId="0" applyNumberFormat="1" applyFont="1" applyFill="1" applyBorder="1" applyAlignment="1" applyProtection="1">
      <alignment horizontal="left"/>
      <protection/>
    </xf>
    <xf numFmtId="195" fontId="8" fillId="0" borderId="80" xfId="0" applyNumberFormat="1" applyFont="1" applyBorder="1" applyAlignment="1" applyProtection="1">
      <alignment/>
      <protection/>
    </xf>
    <xf numFmtId="195" fontId="8" fillId="0" borderId="68" xfId="0" applyNumberFormat="1" applyFont="1" applyBorder="1" applyAlignment="1" applyProtection="1">
      <alignment/>
      <protection/>
    </xf>
    <xf numFmtId="2" fontId="8" fillId="0" borderId="0" xfId="0" applyNumberFormat="1" applyFont="1" applyAlignment="1" applyProtection="1">
      <alignment/>
      <protection/>
    </xf>
    <xf numFmtId="0" fontId="12" fillId="0" borderId="0" xfId="0" applyFont="1" applyAlignment="1" applyProtection="1">
      <alignment/>
      <protection/>
    </xf>
    <xf numFmtId="0" fontId="5" fillId="0" borderId="71" xfId="0" applyFont="1" applyBorder="1" applyAlignment="1" applyProtection="1">
      <alignment/>
      <protection/>
    </xf>
    <xf numFmtId="165" fontId="5" fillId="0" borderId="81" xfId="0" applyNumberFormat="1" applyFont="1" applyBorder="1" applyAlignment="1" applyProtection="1">
      <alignment/>
      <protection/>
    </xf>
    <xf numFmtId="171" fontId="5" fillId="37" borderId="82" xfId="0" applyNumberFormat="1" applyFont="1" applyFill="1" applyBorder="1" applyAlignment="1" applyProtection="1">
      <alignment/>
      <protection/>
    </xf>
    <xf numFmtId="0" fontId="5" fillId="37" borderId="83" xfId="0" applyFont="1" applyFill="1" applyBorder="1" applyAlignment="1" applyProtection="1">
      <alignment/>
      <protection/>
    </xf>
    <xf numFmtId="0" fontId="5" fillId="37" borderId="84" xfId="0" applyFont="1" applyFill="1" applyBorder="1" applyAlignment="1" applyProtection="1">
      <alignment/>
      <protection/>
    </xf>
    <xf numFmtId="171" fontId="5" fillId="0" borderId="48" xfId="0" applyNumberFormat="1" applyFont="1" applyBorder="1" applyAlignment="1" applyProtection="1">
      <alignment/>
      <protection/>
    </xf>
    <xf numFmtId="0" fontId="5" fillId="37" borderId="85" xfId="0" applyFont="1" applyFill="1" applyBorder="1" applyAlignment="1" applyProtection="1">
      <alignment/>
      <protection/>
    </xf>
    <xf numFmtId="0" fontId="23" fillId="0" borderId="15" xfId="0" applyFont="1" applyBorder="1" applyAlignment="1" applyProtection="1">
      <alignment/>
      <protection/>
    </xf>
    <xf numFmtId="0" fontId="23" fillId="37" borderId="0" xfId="0" applyNumberFormat="1" applyFont="1" applyFill="1" applyBorder="1" applyAlignment="1" applyProtection="1">
      <alignment vertical="top"/>
      <protection/>
    </xf>
    <xf numFmtId="181" fontId="5" fillId="37" borderId="28" xfId="0" applyNumberFormat="1" applyFont="1" applyFill="1" applyBorder="1" applyAlignment="1" applyProtection="1">
      <alignment shrinkToFit="1"/>
      <protection/>
    </xf>
    <xf numFmtId="0" fontId="5" fillId="0" borderId="86" xfId="0" applyFont="1" applyBorder="1" applyAlignment="1" applyProtection="1">
      <alignment/>
      <protection/>
    </xf>
    <xf numFmtId="0" fontId="5" fillId="0" borderId="76" xfId="0" applyFont="1" applyBorder="1" applyAlignment="1" applyProtection="1">
      <alignment/>
      <protection/>
    </xf>
    <xf numFmtId="0" fontId="27" fillId="37" borderId="16" xfId="0" applyFont="1" applyFill="1" applyBorder="1" applyAlignment="1" applyProtection="1">
      <alignment/>
      <protection/>
    </xf>
    <xf numFmtId="0" fontId="5" fillId="37" borderId="87" xfId="0" applyFont="1" applyFill="1" applyBorder="1" applyAlignment="1" applyProtection="1">
      <alignment vertical="top"/>
      <protection/>
    </xf>
    <xf numFmtId="171" fontId="5" fillId="37" borderId="81" xfId="0" applyNumberFormat="1" applyFont="1" applyFill="1" applyBorder="1" applyAlignment="1" applyProtection="1">
      <alignment/>
      <protection/>
    </xf>
    <xf numFmtId="49" fontId="6" fillId="0" borderId="33" xfId="0" applyNumberFormat="1" applyFont="1" applyFill="1" applyBorder="1" applyAlignment="1" applyProtection="1">
      <alignment horizontal="left"/>
      <protection locked="0"/>
    </xf>
    <xf numFmtId="0" fontId="27" fillId="37" borderId="0" xfId="0" applyFont="1" applyFill="1" applyAlignment="1" applyProtection="1">
      <alignment horizontal="left"/>
      <protection/>
    </xf>
    <xf numFmtId="18" fontId="10" fillId="37" borderId="22" xfId="0" applyNumberFormat="1" applyFont="1" applyFill="1" applyBorder="1" applyAlignment="1" applyProtection="1">
      <alignment/>
      <protection locked="0"/>
    </xf>
    <xf numFmtId="0" fontId="15" fillId="38" borderId="16" xfId="0" applyFont="1" applyFill="1" applyBorder="1" applyAlignment="1" applyProtection="1">
      <alignment horizontal="center"/>
      <protection/>
    </xf>
    <xf numFmtId="170" fontId="6" fillId="38" borderId="0" xfId="0" applyNumberFormat="1" applyFont="1" applyFill="1" applyBorder="1" applyAlignment="1" applyProtection="1">
      <alignment horizontal="left"/>
      <protection/>
    </xf>
    <xf numFmtId="0" fontId="15" fillId="2" borderId="16" xfId="0" applyFont="1" applyFill="1" applyBorder="1" applyAlignment="1" applyProtection="1">
      <alignment/>
      <protection/>
    </xf>
    <xf numFmtId="0" fontId="54" fillId="2" borderId="11" xfId="0" applyFont="1" applyFill="1" applyBorder="1" applyAlignment="1" applyProtection="1">
      <alignment horizontal="center"/>
      <protection/>
    </xf>
    <xf numFmtId="170" fontId="50" fillId="51" borderId="88" xfId="0" applyNumberFormat="1" applyFont="1" applyFill="1" applyBorder="1" applyAlignment="1" applyProtection="1">
      <alignment horizontal="left"/>
      <protection/>
    </xf>
    <xf numFmtId="170" fontId="6" fillId="52" borderId="0" xfId="0" applyNumberFormat="1" applyFont="1" applyFill="1" applyBorder="1" applyAlignment="1" applyProtection="1">
      <alignment horizontal="left"/>
      <protection/>
    </xf>
    <xf numFmtId="196" fontId="56" fillId="53" borderId="89" xfId="0" applyNumberFormat="1" applyFont="1" applyFill="1" applyBorder="1" applyAlignment="1" applyProtection="1">
      <alignment/>
      <protection hidden="1"/>
    </xf>
    <xf numFmtId="0" fontId="8" fillId="54" borderId="90" xfId="0" applyNumberFormat="1" applyFont="1" applyFill="1" applyBorder="1" applyAlignment="1" applyProtection="1">
      <alignment horizontal="left"/>
      <protection locked="0"/>
    </xf>
    <xf numFmtId="0" fontId="8" fillId="54" borderId="91" xfId="0" applyNumberFormat="1" applyFont="1" applyFill="1" applyBorder="1" applyAlignment="1" applyProtection="1">
      <alignment horizontal="left"/>
      <protection locked="0"/>
    </xf>
    <xf numFmtId="0" fontId="5" fillId="0" borderId="11" xfId="0" applyFont="1" applyBorder="1" applyAlignment="1" applyProtection="1">
      <alignment/>
      <protection/>
    </xf>
    <xf numFmtId="0" fontId="5" fillId="37" borderId="23" xfId="0" applyFont="1" applyFill="1" applyBorder="1" applyAlignment="1" applyProtection="1">
      <alignment/>
      <protection/>
    </xf>
    <xf numFmtId="0" fontId="5" fillId="55" borderId="0" xfId="0" applyFont="1" applyFill="1" applyAlignment="1" applyProtection="1">
      <alignment/>
      <protection/>
    </xf>
    <xf numFmtId="0" fontId="5" fillId="55" borderId="92" xfId="0" applyFont="1" applyFill="1" applyBorder="1" applyAlignment="1" applyProtection="1">
      <alignment/>
      <protection/>
    </xf>
    <xf numFmtId="165" fontId="5" fillId="55" borderId="0" xfId="0" applyNumberFormat="1" applyFont="1" applyFill="1" applyAlignment="1" applyProtection="1">
      <alignment/>
      <protection/>
    </xf>
    <xf numFmtId="171" fontId="5" fillId="55" borderId="15" xfId="0" applyNumberFormat="1" applyFont="1" applyFill="1" applyBorder="1" applyAlignment="1" applyProtection="1">
      <alignment/>
      <protection/>
    </xf>
    <xf numFmtId="0" fontId="6" fillId="0" borderId="33" xfId="0" applyFont="1" applyFill="1" applyBorder="1" applyAlignment="1" applyProtection="1">
      <alignment/>
      <protection locked="0"/>
    </xf>
    <xf numFmtId="0" fontId="8" fillId="37" borderId="20" xfId="0" applyFont="1" applyFill="1" applyBorder="1" applyAlignment="1" applyProtection="1">
      <alignment/>
      <protection locked="0"/>
    </xf>
    <xf numFmtId="49" fontId="6" fillId="0" borderId="24" xfId="0" applyNumberFormat="1" applyFont="1" applyFill="1" applyBorder="1" applyAlignment="1" applyProtection="1">
      <alignment horizontal="left"/>
      <protection locked="0"/>
    </xf>
    <xf numFmtId="0" fontId="6" fillId="0" borderId="18" xfId="0" applyFont="1" applyBorder="1" applyAlignment="1" applyProtection="1">
      <alignment/>
      <protection locked="0"/>
    </xf>
    <xf numFmtId="0" fontId="48" fillId="48" borderId="37" xfId="0" applyFont="1" applyFill="1" applyBorder="1" applyAlignment="1" applyProtection="1">
      <alignment wrapText="1"/>
      <protection/>
    </xf>
    <xf numFmtId="0" fontId="6" fillId="49" borderId="93" xfId="0" applyFont="1" applyFill="1" applyBorder="1" applyAlignment="1" applyProtection="1">
      <alignment/>
      <protection locked="0"/>
    </xf>
    <xf numFmtId="167" fontId="5" fillId="37" borderId="0" xfId="0" applyNumberFormat="1" applyFont="1" applyFill="1" applyBorder="1" applyAlignment="1" applyProtection="1">
      <alignment/>
      <protection/>
    </xf>
    <xf numFmtId="165" fontId="5" fillId="37" borderId="13" xfId="0" applyNumberFormat="1" applyFont="1" applyFill="1" applyBorder="1" applyAlignment="1" applyProtection="1">
      <alignment/>
      <protection/>
    </xf>
    <xf numFmtId="8" fontId="8" fillId="0" borderId="68" xfId="44" applyFont="1" applyBorder="1" applyAlignment="1" applyProtection="1">
      <alignment/>
      <protection/>
    </xf>
    <xf numFmtId="8" fontId="8" fillId="37" borderId="68" xfId="44" applyFont="1" applyFill="1" applyBorder="1" applyAlignment="1" applyProtection="1">
      <alignment/>
      <protection/>
    </xf>
    <xf numFmtId="8" fontId="8" fillId="37" borderId="69" xfId="44" applyFont="1" applyFill="1" applyBorder="1" applyAlignment="1" applyProtection="1">
      <alignment/>
      <protection/>
    </xf>
    <xf numFmtId="0" fontId="16" fillId="38" borderId="17" xfId="0" applyNumberFormat="1" applyFont="1" applyFill="1" applyBorder="1" applyAlignment="1" applyProtection="1">
      <alignment horizontal="center" wrapText="1"/>
      <protection hidden="1"/>
    </xf>
    <xf numFmtId="0" fontId="16" fillId="38" borderId="17" xfId="0" applyNumberFormat="1" applyFont="1" applyFill="1" applyBorder="1" applyAlignment="1" applyProtection="1">
      <alignment horizontal="center"/>
      <protection hidden="1"/>
    </xf>
    <xf numFmtId="170" fontId="6" fillId="45" borderId="0" xfId="0" applyNumberFormat="1" applyFont="1" applyFill="1" applyBorder="1" applyAlignment="1" applyProtection="1" quotePrefix="1">
      <alignment horizontal="left"/>
      <protection/>
    </xf>
    <xf numFmtId="199" fontId="10" fillId="37" borderId="23" xfId="0" applyNumberFormat="1" applyFont="1" applyFill="1" applyBorder="1" applyAlignment="1" applyProtection="1" quotePrefix="1">
      <alignment/>
      <protection locked="0"/>
    </xf>
    <xf numFmtId="49" fontId="6" fillId="0" borderId="20" xfId="0" applyNumberFormat="1" applyFont="1" applyBorder="1" applyAlignment="1" applyProtection="1">
      <alignment/>
      <protection locked="0"/>
    </xf>
    <xf numFmtId="0" fontId="48" fillId="48" borderId="42" xfId="0" applyFont="1" applyFill="1" applyBorder="1" applyAlignment="1" applyProtection="1">
      <alignment/>
      <protection/>
    </xf>
    <xf numFmtId="0" fontId="10" fillId="0" borderId="20" xfId="0" applyFont="1" applyBorder="1" applyAlignment="1" applyProtection="1">
      <alignment/>
      <protection locked="0"/>
    </xf>
    <xf numFmtId="2" fontId="10" fillId="32" borderId="23" xfId="0" applyNumberFormat="1" applyFont="1" applyFill="1" applyBorder="1" applyAlignment="1" applyProtection="1">
      <alignment horizontal="right"/>
      <protection hidden="1"/>
    </xf>
    <xf numFmtId="2" fontId="10" fillId="32" borderId="23" xfId="0" applyNumberFormat="1" applyFont="1" applyFill="1" applyBorder="1" applyAlignment="1" applyProtection="1">
      <alignment/>
      <protection hidden="1" locked="0"/>
    </xf>
    <xf numFmtId="188" fontId="10" fillId="56" borderId="89" xfId="0" applyNumberFormat="1" applyFont="1" applyFill="1" applyBorder="1" applyAlignment="1" applyProtection="1">
      <alignment/>
      <protection hidden="1"/>
    </xf>
    <xf numFmtId="188" fontId="10" fillId="56" borderId="94" xfId="0" applyNumberFormat="1" applyFont="1" applyFill="1" applyBorder="1" applyAlignment="1" applyProtection="1">
      <alignment/>
      <protection hidden="1"/>
    </xf>
    <xf numFmtId="188" fontId="10" fillId="56" borderId="20" xfId="0" applyNumberFormat="1" applyFont="1" applyFill="1" applyBorder="1" applyAlignment="1" applyProtection="1">
      <alignment/>
      <protection hidden="1"/>
    </xf>
    <xf numFmtId="165" fontId="10" fillId="56" borderId="94" xfId="0" applyNumberFormat="1" applyFont="1" applyFill="1" applyBorder="1" applyAlignment="1" applyProtection="1">
      <alignment/>
      <protection hidden="1"/>
    </xf>
    <xf numFmtId="165" fontId="10" fillId="56" borderId="89" xfId="0" applyNumberFormat="1" applyFont="1" applyFill="1" applyBorder="1" applyAlignment="1" applyProtection="1">
      <alignment/>
      <protection hidden="1"/>
    </xf>
    <xf numFmtId="172" fontId="10" fillId="56" borderId="95" xfId="0" applyNumberFormat="1" applyFont="1" applyFill="1" applyBorder="1" applyAlignment="1" applyProtection="1">
      <alignment/>
      <protection hidden="1"/>
    </xf>
    <xf numFmtId="188" fontId="10" fillId="56" borderId="41" xfId="0" applyNumberFormat="1" applyFont="1" applyFill="1" applyBorder="1" applyAlignment="1" applyProtection="1">
      <alignment/>
      <protection hidden="1"/>
    </xf>
    <xf numFmtId="188" fontId="10" fillId="56" borderId="21" xfId="0" applyNumberFormat="1" applyFont="1" applyFill="1" applyBorder="1" applyAlignment="1" applyProtection="1">
      <alignment/>
      <protection hidden="1"/>
    </xf>
    <xf numFmtId="165" fontId="10" fillId="32" borderId="41" xfId="0" applyNumberFormat="1" applyFont="1" applyFill="1" applyBorder="1" applyAlignment="1" applyProtection="1">
      <alignment/>
      <protection/>
    </xf>
    <xf numFmtId="165" fontId="10" fillId="32" borderId="42" xfId="0" applyNumberFormat="1" applyFont="1" applyFill="1" applyBorder="1" applyAlignment="1" applyProtection="1">
      <alignment/>
      <protection/>
    </xf>
    <xf numFmtId="165" fontId="10" fillId="32" borderId="21" xfId="0" applyNumberFormat="1" applyFont="1" applyFill="1" applyBorder="1" applyAlignment="1" applyProtection="1">
      <alignment/>
      <protection/>
    </xf>
    <xf numFmtId="0" fontId="10" fillId="32" borderId="96" xfId="0" applyNumberFormat="1" applyFont="1" applyFill="1" applyBorder="1" applyAlignment="1" applyProtection="1">
      <alignment/>
      <protection/>
    </xf>
    <xf numFmtId="0" fontId="10" fillId="32" borderId="97" xfId="0" applyNumberFormat="1" applyFont="1" applyFill="1" applyBorder="1" applyAlignment="1" applyProtection="1">
      <alignment/>
      <protection/>
    </xf>
    <xf numFmtId="2" fontId="10" fillId="32" borderId="20" xfId="0" applyNumberFormat="1" applyFont="1" applyFill="1" applyBorder="1" applyAlignment="1">
      <alignment horizontal="right"/>
    </xf>
    <xf numFmtId="165" fontId="10" fillId="32" borderId="23" xfId="0" applyNumberFormat="1" applyFont="1" applyFill="1" applyBorder="1" applyAlignment="1" applyProtection="1">
      <alignment/>
      <protection hidden="1"/>
    </xf>
    <xf numFmtId="0" fontId="93" fillId="8" borderId="20" xfId="21" applyBorder="1" applyAlignment="1" applyProtection="1">
      <alignment/>
      <protection/>
    </xf>
    <xf numFmtId="0" fontId="93" fillId="8" borderId="20" xfId="21" applyBorder="1" applyAlignment="1" applyProtection="1">
      <alignment wrapText="1"/>
      <protection/>
    </xf>
    <xf numFmtId="0" fontId="8" fillId="0" borderId="0" xfId="0" applyFont="1" applyAlignment="1" applyProtection="1">
      <alignment horizontal="right"/>
      <protection/>
    </xf>
    <xf numFmtId="0" fontId="93" fillId="57" borderId="20" xfId="21" applyFill="1" applyBorder="1" applyAlignment="1" applyProtection="1">
      <alignment/>
      <protection/>
    </xf>
    <xf numFmtId="0" fontId="6" fillId="0" borderId="0" xfId="0" applyFont="1" applyAlignment="1" applyProtection="1">
      <alignment/>
      <protection/>
    </xf>
    <xf numFmtId="0" fontId="8" fillId="0" borderId="0" xfId="0" applyFont="1" applyBorder="1" applyAlignment="1" applyProtection="1">
      <alignment/>
      <protection/>
    </xf>
    <xf numFmtId="0" fontId="6" fillId="57" borderId="0" xfId="0" applyFont="1" applyFill="1" applyAlignment="1" applyProtection="1">
      <alignment/>
      <protection/>
    </xf>
    <xf numFmtId="0" fontId="6" fillId="32" borderId="18" xfId="0" applyFont="1" applyFill="1" applyBorder="1" applyAlignment="1" applyProtection="1">
      <alignment horizontal="left" vertical="top" wrapText="1"/>
      <protection/>
    </xf>
    <xf numFmtId="0" fontId="6" fillId="49" borderId="42" xfId="0" applyFont="1" applyFill="1" applyBorder="1" applyAlignment="1" applyProtection="1">
      <alignment horizontal="center"/>
      <protection locked="0"/>
    </xf>
    <xf numFmtId="0" fontId="6" fillId="0" borderId="42" xfId="0" applyFont="1" applyFill="1" applyBorder="1" applyAlignment="1" applyProtection="1">
      <alignment horizontal="center"/>
      <protection locked="0"/>
    </xf>
    <xf numFmtId="0" fontId="6" fillId="49" borderId="93" xfId="0" applyFont="1" applyFill="1" applyBorder="1" applyAlignment="1" applyProtection="1">
      <alignment horizontal="center"/>
      <protection locked="0"/>
    </xf>
    <xf numFmtId="167" fontId="5" fillId="37" borderId="52" xfId="0" applyNumberFormat="1" applyFont="1" applyFill="1" applyBorder="1" applyAlignment="1" applyProtection="1">
      <alignment/>
      <protection/>
    </xf>
    <xf numFmtId="0" fontId="16" fillId="38" borderId="15" xfId="0" applyFont="1" applyFill="1" applyBorder="1" applyAlignment="1" applyProtection="1">
      <alignment/>
      <protection/>
    </xf>
    <xf numFmtId="0" fontId="16" fillId="38" borderId="15" xfId="0" applyFont="1" applyFill="1" applyBorder="1" applyAlignment="1" applyProtection="1">
      <alignment/>
      <protection/>
    </xf>
    <xf numFmtId="171" fontId="5" fillId="37" borderId="40" xfId="0" applyNumberFormat="1" applyFont="1" applyFill="1" applyBorder="1" applyAlignment="1" applyProtection="1">
      <alignment/>
      <protection hidden="1"/>
    </xf>
    <xf numFmtId="171" fontId="5" fillId="37" borderId="60" xfId="0" applyNumberFormat="1" applyFont="1" applyFill="1" applyBorder="1" applyAlignment="1" applyProtection="1">
      <alignment/>
      <protection hidden="1"/>
    </xf>
    <xf numFmtId="0" fontId="35" fillId="0" borderId="0" xfId="0" applyFont="1" applyAlignment="1" applyProtection="1">
      <alignment/>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5" fillId="37" borderId="16" xfId="0" applyFont="1" applyFill="1" applyBorder="1" applyAlignment="1" applyProtection="1">
      <alignment/>
      <protection hidden="1"/>
    </xf>
    <xf numFmtId="0" fontId="5" fillId="37" borderId="0" xfId="0" applyFont="1" applyFill="1" applyAlignment="1" applyProtection="1">
      <alignment/>
      <protection hidden="1"/>
    </xf>
    <xf numFmtId="0" fontId="5" fillId="0" borderId="30" xfId="0" applyFont="1" applyBorder="1" applyAlignment="1" applyProtection="1">
      <alignment/>
      <protection hidden="1"/>
    </xf>
    <xf numFmtId="0" fontId="5" fillId="37" borderId="11" xfId="0" applyFont="1" applyFill="1" applyBorder="1" applyAlignment="1" applyProtection="1">
      <alignment/>
      <protection hidden="1"/>
    </xf>
    <xf numFmtId="0" fontId="58" fillId="37" borderId="82" xfId="0" applyFont="1" applyFill="1" applyBorder="1" applyAlignment="1" applyProtection="1">
      <alignment/>
      <protection hidden="1"/>
    </xf>
    <xf numFmtId="0" fontId="23" fillId="37" borderId="98" xfId="0" applyFont="1" applyFill="1" applyBorder="1" applyAlignment="1" applyProtection="1">
      <alignment horizontal="center"/>
      <protection/>
    </xf>
    <xf numFmtId="0" fontId="5" fillId="37" borderId="99" xfId="0" applyFont="1" applyFill="1" applyBorder="1" applyAlignment="1" applyProtection="1">
      <alignment/>
      <protection hidden="1"/>
    </xf>
    <xf numFmtId="49" fontId="35" fillId="0" borderId="100" xfId="0" applyNumberFormat="1" applyFont="1" applyBorder="1" applyAlignment="1" applyProtection="1">
      <alignment horizontal="centerContinuous" vertical="center"/>
      <protection/>
    </xf>
    <xf numFmtId="178" fontId="5" fillId="37" borderId="0" xfId="0" applyNumberFormat="1" applyFont="1" applyFill="1" applyAlignment="1" applyProtection="1">
      <alignment horizontal="right"/>
      <protection hidden="1"/>
    </xf>
    <xf numFmtId="0" fontId="23" fillId="0" borderId="13" xfId="0" applyFont="1" applyBorder="1" applyAlignment="1" applyProtection="1">
      <alignment/>
      <protection hidden="1"/>
    </xf>
    <xf numFmtId="171" fontId="5" fillId="37" borderId="0" xfId="0" applyNumberFormat="1" applyFont="1" applyFill="1" applyBorder="1" applyAlignment="1" applyProtection="1">
      <alignment/>
      <protection hidden="1"/>
    </xf>
    <xf numFmtId="178" fontId="5" fillId="37" borderId="0" xfId="0" applyNumberFormat="1" applyFont="1" applyFill="1" applyBorder="1" applyAlignment="1" applyProtection="1">
      <alignment horizontal="left"/>
      <protection hidden="1"/>
    </xf>
    <xf numFmtId="0" fontId="23" fillId="37" borderId="0" xfId="0" applyFont="1" applyFill="1" applyAlignment="1" applyProtection="1">
      <alignment/>
      <protection hidden="1"/>
    </xf>
    <xf numFmtId="0" fontId="5" fillId="37" borderId="30" xfId="0" applyFont="1" applyFill="1" applyBorder="1" applyAlignment="1" applyProtection="1">
      <alignment/>
      <protection hidden="1"/>
    </xf>
    <xf numFmtId="0" fontId="5" fillId="37" borderId="0" xfId="0" applyFont="1" applyFill="1" applyBorder="1" applyAlignment="1" applyProtection="1">
      <alignment/>
      <protection hidden="1"/>
    </xf>
    <xf numFmtId="171" fontId="5" fillId="37" borderId="0" xfId="0" applyNumberFormat="1" applyFont="1" applyFill="1" applyBorder="1" applyAlignment="1" applyProtection="1">
      <alignment/>
      <protection hidden="1"/>
    </xf>
    <xf numFmtId="0" fontId="5" fillId="37" borderId="29" xfId="0" applyFont="1" applyFill="1" applyBorder="1" applyAlignment="1" applyProtection="1">
      <alignment/>
      <protection hidden="1"/>
    </xf>
    <xf numFmtId="0" fontId="5" fillId="37" borderId="12" xfId="0" applyFont="1" applyFill="1" applyBorder="1" applyAlignment="1" applyProtection="1">
      <alignment/>
      <protection hidden="1"/>
    </xf>
    <xf numFmtId="175" fontId="5" fillId="37" borderId="12" xfId="0" applyNumberFormat="1" applyFont="1" applyFill="1" applyBorder="1" applyAlignment="1" applyProtection="1">
      <alignment/>
      <protection hidden="1"/>
    </xf>
    <xf numFmtId="0" fontId="5" fillId="37" borderId="12" xfId="0" applyFont="1" applyFill="1" applyBorder="1" applyAlignment="1" applyProtection="1">
      <alignment/>
      <protection hidden="1"/>
    </xf>
    <xf numFmtId="0" fontId="5" fillId="0" borderId="12" xfId="0" applyFont="1" applyFill="1" applyBorder="1" applyAlignment="1" applyProtection="1">
      <alignment/>
      <protection hidden="1"/>
    </xf>
    <xf numFmtId="0" fontId="5" fillId="37" borderId="23" xfId="0" applyFont="1" applyFill="1" applyBorder="1" applyAlignment="1" applyProtection="1">
      <alignment/>
      <protection hidden="1"/>
    </xf>
    <xf numFmtId="171" fontId="5" fillId="37" borderId="0" xfId="0" applyNumberFormat="1" applyFont="1" applyFill="1" applyBorder="1" applyAlignment="1" applyProtection="1">
      <alignment horizontal="left"/>
      <protection hidden="1"/>
    </xf>
    <xf numFmtId="0" fontId="58" fillId="37" borderId="0" xfId="0" applyFont="1" applyFill="1" applyBorder="1" applyAlignment="1" applyProtection="1">
      <alignment/>
      <protection hidden="1"/>
    </xf>
    <xf numFmtId="0" fontId="23" fillId="0" borderId="0" xfId="0" applyFont="1" applyFill="1" applyBorder="1" applyAlignment="1" applyProtection="1">
      <alignment horizontal="center"/>
      <protection hidden="1"/>
    </xf>
    <xf numFmtId="0" fontId="23" fillId="37" borderId="0" xfId="0" applyFont="1" applyFill="1" applyBorder="1" applyAlignment="1" applyProtection="1">
      <alignment horizontal="center"/>
      <protection hidden="1"/>
    </xf>
    <xf numFmtId="0" fontId="5" fillId="37" borderId="0" xfId="0" applyFont="1" applyFill="1" applyBorder="1" applyAlignment="1" applyProtection="1">
      <alignment/>
      <protection hidden="1"/>
    </xf>
    <xf numFmtId="0" fontId="35" fillId="37" borderId="101" xfId="0" applyFont="1" applyFill="1" applyBorder="1" applyAlignment="1" applyProtection="1">
      <alignment/>
      <protection hidden="1"/>
    </xf>
    <xf numFmtId="0" fontId="35" fillId="37" borderId="56" xfId="0" applyFont="1" applyFill="1" applyBorder="1" applyAlignment="1" applyProtection="1">
      <alignment/>
      <protection hidden="1"/>
    </xf>
    <xf numFmtId="0" fontId="35" fillId="37" borderId="102" xfId="0" applyFont="1" applyFill="1" applyBorder="1" applyAlignment="1" applyProtection="1">
      <alignment/>
      <protection hidden="1"/>
    </xf>
    <xf numFmtId="0" fontId="35" fillId="37" borderId="103" xfId="0" applyFont="1" applyFill="1" applyBorder="1" applyAlignment="1" applyProtection="1">
      <alignment/>
      <protection hidden="1"/>
    </xf>
    <xf numFmtId="0" fontId="59" fillId="37" borderId="26" xfId="0" applyFont="1" applyFill="1" applyBorder="1" applyAlignment="1" applyProtection="1">
      <alignment/>
      <protection hidden="1"/>
    </xf>
    <xf numFmtId="0" fontId="59" fillId="0" borderId="26" xfId="0" applyFont="1" applyBorder="1" applyAlignment="1">
      <alignment/>
    </xf>
    <xf numFmtId="0" fontId="35" fillId="0" borderId="102" xfId="0" applyFont="1" applyFill="1" applyBorder="1" applyAlignment="1" applyProtection="1">
      <alignment horizontal="center"/>
      <protection hidden="1"/>
    </xf>
    <xf numFmtId="0" fontId="35" fillId="37" borderId="26" xfId="0" applyFont="1" applyFill="1" applyBorder="1" applyAlignment="1" applyProtection="1">
      <alignment/>
      <protection hidden="1"/>
    </xf>
    <xf numFmtId="0" fontId="35" fillId="0" borderId="101" xfId="0" applyFont="1" applyFill="1" applyBorder="1" applyAlignment="1" applyProtection="1">
      <alignment horizontal="center"/>
      <protection hidden="1"/>
    </xf>
    <xf numFmtId="0" fontId="59" fillId="37" borderId="26" xfId="0" applyFont="1" applyFill="1" applyBorder="1" applyAlignment="1" applyProtection="1">
      <alignment/>
      <protection hidden="1"/>
    </xf>
    <xf numFmtId="181" fontId="5" fillId="37" borderId="86" xfId="0" applyNumberFormat="1" applyFont="1" applyFill="1" applyBorder="1" applyAlignment="1" applyProtection="1">
      <alignment shrinkToFit="1"/>
      <protection hidden="1"/>
    </xf>
    <xf numFmtId="181" fontId="47" fillId="37" borderId="53" xfId="0" applyNumberFormat="1" applyFont="1" applyFill="1" applyBorder="1" applyAlignment="1" applyProtection="1">
      <alignment shrinkToFit="1"/>
      <protection hidden="1"/>
    </xf>
    <xf numFmtId="171" fontId="47" fillId="37" borderId="27" xfId="0" applyNumberFormat="1" applyFont="1" applyFill="1" applyBorder="1" applyAlignment="1" applyProtection="1">
      <alignment/>
      <protection hidden="1"/>
    </xf>
    <xf numFmtId="164" fontId="47" fillId="37" borderId="0" xfId="0" applyNumberFormat="1" applyFont="1" applyFill="1" applyBorder="1" applyAlignment="1" applyProtection="1">
      <alignment/>
      <protection hidden="1"/>
    </xf>
    <xf numFmtId="171" fontId="47" fillId="37" borderId="0" xfId="0" applyNumberFormat="1" applyFont="1" applyFill="1" applyBorder="1" applyAlignment="1" applyProtection="1">
      <alignment/>
      <protection hidden="1"/>
    </xf>
    <xf numFmtId="173" fontId="47" fillId="37" borderId="0" xfId="0" applyNumberFormat="1" applyFont="1" applyFill="1" applyBorder="1" applyAlignment="1" applyProtection="1">
      <alignment/>
      <protection hidden="1"/>
    </xf>
    <xf numFmtId="181" fontId="47" fillId="37" borderId="46" xfId="0" applyNumberFormat="1" applyFont="1" applyFill="1" applyBorder="1" applyAlignment="1" applyProtection="1">
      <alignment shrinkToFit="1"/>
      <protection hidden="1"/>
    </xf>
    <xf numFmtId="171" fontId="47" fillId="37" borderId="27" xfId="0" applyNumberFormat="1" applyFont="1" applyFill="1" applyBorder="1" applyAlignment="1" applyProtection="1">
      <alignment/>
      <protection hidden="1"/>
    </xf>
    <xf numFmtId="171" fontId="47" fillId="0" borderId="27" xfId="0" applyNumberFormat="1" applyFont="1" applyFill="1" applyBorder="1" applyAlignment="1" applyProtection="1">
      <alignment/>
      <protection hidden="1"/>
    </xf>
    <xf numFmtId="164" fontId="5" fillId="37" borderId="0" xfId="0" applyNumberFormat="1" applyFont="1" applyFill="1" applyBorder="1" applyAlignment="1" applyProtection="1">
      <alignment/>
      <protection hidden="1"/>
    </xf>
    <xf numFmtId="181" fontId="5" fillId="0" borderId="104" xfId="0" applyNumberFormat="1" applyFont="1" applyBorder="1" applyAlignment="1" applyProtection="1">
      <alignment shrinkToFit="1"/>
      <protection/>
    </xf>
    <xf numFmtId="176" fontId="5" fillId="37" borderId="61" xfId="0" applyNumberFormat="1" applyFont="1" applyFill="1" applyBorder="1" applyAlignment="1" applyProtection="1">
      <alignment horizontal="left"/>
      <protection hidden="1"/>
    </xf>
    <xf numFmtId="181" fontId="47" fillId="37" borderId="61" xfId="0" applyNumberFormat="1" applyFont="1" applyFill="1" applyBorder="1" applyAlignment="1" applyProtection="1">
      <alignment shrinkToFit="1"/>
      <protection hidden="1"/>
    </xf>
    <xf numFmtId="171" fontId="47" fillId="37" borderId="62" xfId="0" applyNumberFormat="1" applyFont="1" applyFill="1" applyBorder="1" applyAlignment="1" applyProtection="1">
      <alignment/>
      <protection hidden="1"/>
    </xf>
    <xf numFmtId="164" fontId="47" fillId="37" borderId="62" xfId="0" applyNumberFormat="1" applyFont="1" applyFill="1" applyBorder="1" applyAlignment="1" applyProtection="1">
      <alignment/>
      <protection hidden="1"/>
    </xf>
    <xf numFmtId="173" fontId="47" fillId="37" borderId="62" xfId="0" applyNumberFormat="1" applyFont="1" applyFill="1" applyBorder="1" applyAlignment="1" applyProtection="1">
      <alignment/>
      <protection hidden="1"/>
    </xf>
    <xf numFmtId="171" fontId="47" fillId="37" borderId="62" xfId="0" applyNumberFormat="1" applyFont="1" applyFill="1" applyBorder="1" applyAlignment="1" applyProtection="1">
      <alignment shrinkToFit="1"/>
      <protection hidden="1"/>
    </xf>
    <xf numFmtId="171" fontId="47" fillId="0" borderId="62" xfId="0" applyNumberFormat="1" applyFont="1" applyFill="1" applyBorder="1" applyAlignment="1" applyProtection="1">
      <alignment/>
      <protection hidden="1"/>
    </xf>
    <xf numFmtId="164" fontId="5" fillId="37" borderId="62" xfId="0" applyNumberFormat="1" applyFont="1" applyFill="1" applyBorder="1" applyAlignment="1" applyProtection="1">
      <alignment/>
      <protection hidden="1"/>
    </xf>
    <xf numFmtId="181" fontId="5" fillId="37" borderId="71" xfId="0" applyNumberFormat="1" applyFont="1" applyFill="1" applyBorder="1" applyAlignment="1" applyProtection="1">
      <alignment shrinkToFit="1"/>
      <protection hidden="1"/>
    </xf>
    <xf numFmtId="176" fontId="5" fillId="37" borderId="105" xfId="0" applyNumberFormat="1" applyFont="1" applyFill="1" applyBorder="1" applyAlignment="1" applyProtection="1">
      <alignment horizontal="left"/>
      <protection hidden="1"/>
    </xf>
    <xf numFmtId="181" fontId="47" fillId="37" borderId="105" xfId="0" applyNumberFormat="1" applyFont="1" applyFill="1" applyBorder="1" applyAlignment="1" applyProtection="1">
      <alignment shrinkToFit="1"/>
      <protection hidden="1"/>
    </xf>
    <xf numFmtId="171" fontId="47" fillId="37" borderId="12" xfId="0" applyNumberFormat="1" applyFont="1" applyFill="1" applyBorder="1" applyAlignment="1" applyProtection="1">
      <alignment/>
      <protection hidden="1"/>
    </xf>
    <xf numFmtId="164" fontId="47" fillId="37" borderId="12" xfId="0" applyNumberFormat="1" applyFont="1" applyFill="1" applyBorder="1" applyAlignment="1" applyProtection="1">
      <alignment/>
      <protection hidden="1"/>
    </xf>
    <xf numFmtId="173" fontId="47" fillId="37" borderId="12" xfId="0" applyNumberFormat="1" applyFont="1" applyFill="1" applyBorder="1" applyAlignment="1" applyProtection="1">
      <alignment/>
      <protection hidden="1"/>
    </xf>
    <xf numFmtId="171" fontId="47" fillId="37" borderId="12" xfId="0" applyNumberFormat="1" applyFont="1" applyFill="1" applyBorder="1" applyAlignment="1" applyProtection="1">
      <alignment/>
      <protection hidden="1"/>
    </xf>
    <xf numFmtId="171" fontId="47" fillId="0" borderId="12" xfId="0" applyNumberFormat="1" applyFont="1" applyFill="1" applyBorder="1" applyAlignment="1" applyProtection="1">
      <alignment/>
      <protection hidden="1"/>
    </xf>
    <xf numFmtId="176" fontId="60" fillId="37" borderId="39" xfId="0" applyNumberFormat="1" applyFont="1" applyFill="1" applyBorder="1" applyAlignment="1" applyProtection="1">
      <alignment horizontal="left"/>
      <protection hidden="1"/>
    </xf>
    <xf numFmtId="171" fontId="35" fillId="0" borderId="49" xfId="0" applyNumberFormat="1" applyFont="1" applyBorder="1" applyAlignment="1" applyProtection="1">
      <alignment/>
      <protection hidden="1"/>
    </xf>
    <xf numFmtId="164" fontId="35" fillId="0" borderId="30" xfId="0" applyNumberFormat="1" applyFont="1" applyBorder="1" applyAlignment="1" applyProtection="1">
      <alignment vertical="top"/>
      <protection hidden="1"/>
    </xf>
    <xf numFmtId="164" fontId="5" fillId="37" borderId="15" xfId="0" applyNumberFormat="1" applyFont="1" applyFill="1" applyBorder="1" applyAlignment="1" applyProtection="1">
      <alignment/>
      <protection hidden="1"/>
    </xf>
    <xf numFmtId="0" fontId="23" fillId="0" borderId="10" xfId="0" applyFont="1" applyBorder="1" applyAlignment="1" applyProtection="1">
      <alignment/>
      <protection/>
    </xf>
    <xf numFmtId="164" fontId="35" fillId="37" borderId="29" xfId="0" applyNumberFormat="1" applyFont="1" applyFill="1" applyBorder="1" applyAlignment="1" applyProtection="1">
      <alignment vertical="top"/>
      <protection hidden="1"/>
    </xf>
    <xf numFmtId="164" fontId="5" fillId="37" borderId="12" xfId="0" applyNumberFormat="1" applyFont="1" applyFill="1" applyBorder="1" applyAlignment="1" applyProtection="1">
      <alignment/>
      <protection hidden="1"/>
    </xf>
    <xf numFmtId="164" fontId="5" fillId="0" borderId="106" xfId="0" applyNumberFormat="1" applyFont="1" applyBorder="1" applyAlignment="1" applyProtection="1">
      <alignment/>
      <protection hidden="1"/>
    </xf>
    <xf numFmtId="164" fontId="5" fillId="37" borderId="26" xfId="0" applyNumberFormat="1" applyFont="1" applyFill="1" applyBorder="1" applyAlignment="1" applyProtection="1">
      <alignment/>
      <protection hidden="1"/>
    </xf>
    <xf numFmtId="0" fontId="23" fillId="0" borderId="86" xfId="0" applyFont="1" applyBorder="1" applyAlignment="1" applyProtection="1">
      <alignment/>
      <protection/>
    </xf>
    <xf numFmtId="164" fontId="5" fillId="37" borderId="73" xfId="0" applyNumberFormat="1" applyFont="1" applyFill="1" applyBorder="1" applyAlignment="1" applyProtection="1">
      <alignment/>
      <protection hidden="1"/>
    </xf>
    <xf numFmtId="164" fontId="5" fillId="0" borderId="76" xfId="0" applyNumberFormat="1" applyFont="1" applyBorder="1" applyAlignment="1" applyProtection="1">
      <alignment/>
      <protection hidden="1"/>
    </xf>
    <xf numFmtId="176" fontId="60" fillId="0" borderId="101" xfId="0" applyNumberFormat="1" applyFont="1" applyBorder="1" applyAlignment="1" applyProtection="1">
      <alignment horizontal="left"/>
      <protection hidden="1"/>
    </xf>
    <xf numFmtId="171" fontId="35" fillId="37" borderId="107" xfId="0" applyNumberFormat="1" applyFont="1" applyFill="1" applyBorder="1" applyAlignment="1" applyProtection="1">
      <alignment/>
      <protection hidden="1"/>
    </xf>
    <xf numFmtId="0" fontId="31" fillId="0" borderId="26" xfId="0" applyNumberFormat="1" applyFont="1" applyBorder="1" applyAlignment="1" applyProtection="1">
      <alignment/>
      <protection hidden="1"/>
    </xf>
    <xf numFmtId="164" fontId="31" fillId="0" borderId="102" xfId="0" applyNumberFormat="1" applyFont="1" applyBorder="1" applyAlignment="1" applyProtection="1">
      <alignment/>
      <protection hidden="1"/>
    </xf>
    <xf numFmtId="164" fontId="31" fillId="0" borderId="26" xfId="0" applyNumberFormat="1" applyFont="1" applyBorder="1" applyAlignment="1" applyProtection="1">
      <alignment/>
      <protection hidden="1"/>
    </xf>
    <xf numFmtId="0" fontId="31" fillId="0" borderId="28" xfId="0" applyNumberFormat="1" applyFont="1" applyBorder="1" applyAlignment="1" applyProtection="1">
      <alignment/>
      <protection hidden="1"/>
    </xf>
    <xf numFmtId="173" fontId="47" fillId="37" borderId="28" xfId="0" applyNumberFormat="1" applyFont="1" applyFill="1" applyBorder="1" applyAlignment="1" applyProtection="1">
      <alignment/>
      <protection hidden="1"/>
    </xf>
    <xf numFmtId="164" fontId="47" fillId="37" borderId="103" xfId="0" applyNumberFormat="1" applyFont="1" applyFill="1" applyBorder="1" applyAlignment="1" applyProtection="1">
      <alignment/>
      <protection hidden="1"/>
    </xf>
    <xf numFmtId="164" fontId="35" fillId="0" borderId="0" xfId="0" applyNumberFormat="1" applyFont="1" applyBorder="1" applyAlignment="1" applyProtection="1">
      <alignment/>
      <protection hidden="1"/>
    </xf>
    <xf numFmtId="176" fontId="5" fillId="37" borderId="108" xfId="0" applyNumberFormat="1" applyFont="1" applyFill="1" applyBorder="1" applyAlignment="1" applyProtection="1">
      <alignment horizontal="left"/>
      <protection hidden="1"/>
    </xf>
    <xf numFmtId="171" fontId="5" fillId="0" borderId="100" xfId="0" applyNumberFormat="1" applyFont="1" applyBorder="1" applyAlignment="1" applyProtection="1">
      <alignment/>
      <protection hidden="1"/>
    </xf>
    <xf numFmtId="176" fontId="5" fillId="37" borderId="104" xfId="0" applyNumberFormat="1" applyFont="1" applyFill="1" applyBorder="1" applyAlignment="1" applyProtection="1">
      <alignment horizontal="left"/>
      <protection hidden="1"/>
    </xf>
    <xf numFmtId="171" fontId="5" fillId="0" borderId="64" xfId="0" applyNumberFormat="1" applyFont="1" applyBorder="1" applyAlignment="1" applyProtection="1">
      <alignment/>
      <protection hidden="1"/>
    </xf>
    <xf numFmtId="176" fontId="5" fillId="37" borderId="10" xfId="0" applyNumberFormat="1" applyFont="1" applyFill="1" applyBorder="1" applyAlignment="1" applyProtection="1">
      <alignment horizontal="left"/>
      <protection hidden="1"/>
    </xf>
    <xf numFmtId="171" fontId="5" fillId="0" borderId="67" xfId="0" applyNumberFormat="1" applyFont="1" applyBorder="1" applyAlignment="1" applyProtection="1">
      <alignment/>
      <protection hidden="1"/>
    </xf>
    <xf numFmtId="176" fontId="5" fillId="37" borderId="39" xfId="0" applyNumberFormat="1" applyFont="1" applyFill="1" applyBorder="1" applyAlignment="1" applyProtection="1">
      <alignment horizontal="left"/>
      <protection hidden="1"/>
    </xf>
    <xf numFmtId="0" fontId="31" fillId="37" borderId="109" xfId="0" applyFont="1" applyFill="1" applyBorder="1" applyAlignment="1" applyProtection="1">
      <alignment/>
      <protection/>
    </xf>
    <xf numFmtId="164" fontId="47" fillId="0" borderId="15" xfId="0" applyNumberFormat="1" applyFont="1" applyBorder="1" applyAlignment="1" applyProtection="1">
      <alignment/>
      <protection hidden="1"/>
    </xf>
    <xf numFmtId="171" fontId="47" fillId="37" borderId="0" xfId="0" applyNumberFormat="1" applyFont="1" applyFill="1" applyBorder="1" applyAlignment="1" applyProtection="1">
      <alignment horizontal="right"/>
      <protection hidden="1"/>
    </xf>
    <xf numFmtId="173" fontId="47" fillId="37" borderId="15" xfId="0" applyNumberFormat="1" applyFont="1" applyFill="1" applyBorder="1" applyAlignment="1" applyProtection="1">
      <alignment/>
      <protection hidden="1"/>
    </xf>
    <xf numFmtId="164" fontId="5" fillId="0" borderId="86" xfId="0" applyNumberFormat="1" applyFont="1" applyBorder="1" applyAlignment="1" applyProtection="1">
      <alignment/>
      <protection hidden="1"/>
    </xf>
    <xf numFmtId="164" fontId="5" fillId="37" borderId="27" xfId="0" applyNumberFormat="1" applyFont="1" applyFill="1" applyBorder="1" applyAlignment="1" applyProtection="1">
      <alignment/>
      <protection hidden="1"/>
    </xf>
    <xf numFmtId="176" fontId="60" fillId="0" borderId="39" xfId="0" applyNumberFormat="1" applyFont="1" applyBorder="1" applyAlignment="1" applyProtection="1">
      <alignment horizontal="left"/>
      <protection hidden="1"/>
    </xf>
    <xf numFmtId="0" fontId="31" fillId="37" borderId="15" xfId="0" applyFont="1" applyFill="1" applyBorder="1" applyAlignment="1" applyProtection="1">
      <alignment/>
      <protection/>
    </xf>
    <xf numFmtId="171" fontId="31" fillId="37" borderId="15" xfId="0" applyNumberFormat="1" applyFont="1" applyFill="1" applyBorder="1" applyAlignment="1" applyProtection="1">
      <alignment/>
      <protection/>
    </xf>
    <xf numFmtId="173" fontId="47" fillId="37" borderId="49" xfId="0" applyNumberFormat="1" applyFont="1" applyFill="1" applyBorder="1" applyAlignment="1" applyProtection="1">
      <alignment/>
      <protection hidden="1"/>
    </xf>
    <xf numFmtId="173" fontId="31" fillId="37" borderId="15" xfId="0" applyNumberFormat="1" applyFont="1" applyFill="1" applyBorder="1" applyAlignment="1" applyProtection="1">
      <alignment/>
      <protection hidden="1"/>
    </xf>
    <xf numFmtId="171" fontId="31" fillId="37" borderId="15" xfId="0" applyNumberFormat="1" applyFont="1" applyFill="1" applyBorder="1" applyAlignment="1" applyProtection="1">
      <alignment horizontal="right"/>
      <protection/>
    </xf>
    <xf numFmtId="175" fontId="61" fillId="37" borderId="15" xfId="0" applyNumberFormat="1" applyFont="1" applyFill="1" applyBorder="1" applyAlignment="1" applyProtection="1">
      <alignment horizontal="right"/>
      <protection hidden="1"/>
    </xf>
    <xf numFmtId="176" fontId="61" fillId="37" borderId="52" xfId="0" applyNumberFormat="1" applyFont="1" applyFill="1" applyBorder="1" applyAlignment="1" applyProtection="1">
      <alignment horizontal="left"/>
      <protection hidden="1"/>
    </xf>
    <xf numFmtId="0" fontId="31" fillId="0" borderId="47" xfId="0" applyNumberFormat="1" applyFont="1" applyBorder="1" applyAlignment="1" applyProtection="1">
      <alignment vertical="top"/>
      <protection hidden="1"/>
    </xf>
    <xf numFmtId="164" fontId="31" fillId="0" borderId="28" xfId="0" applyNumberFormat="1" applyFont="1" applyBorder="1" applyAlignment="1" applyProtection="1">
      <alignment vertical="top"/>
      <protection hidden="1"/>
    </xf>
    <xf numFmtId="164" fontId="31" fillId="0" borderId="47" xfId="0" applyNumberFormat="1" applyFont="1" applyBorder="1" applyAlignment="1" applyProtection="1">
      <alignment vertical="top"/>
      <protection hidden="1"/>
    </xf>
    <xf numFmtId="164" fontId="31" fillId="37" borderId="28" xfId="0" applyNumberFormat="1" applyFont="1" applyFill="1" applyBorder="1" applyAlignment="1" applyProtection="1">
      <alignment vertical="top"/>
      <protection hidden="1"/>
    </xf>
    <xf numFmtId="164" fontId="31" fillId="37" borderId="52" xfId="0" applyNumberFormat="1" applyFont="1" applyFill="1" applyBorder="1" applyAlignment="1" applyProtection="1">
      <alignment vertical="top"/>
      <protection hidden="1"/>
    </xf>
    <xf numFmtId="175" fontId="61" fillId="37" borderId="28" xfId="0" applyNumberFormat="1" applyFont="1" applyFill="1" applyBorder="1" applyAlignment="1" applyProtection="1">
      <alignment horizontal="right" vertical="top"/>
      <protection hidden="1"/>
    </xf>
    <xf numFmtId="181" fontId="5" fillId="37" borderId="110" xfId="0" applyNumberFormat="1" applyFont="1" applyFill="1" applyBorder="1" applyAlignment="1" applyProtection="1">
      <alignment horizontal="left"/>
      <protection hidden="1"/>
    </xf>
    <xf numFmtId="171" fontId="5" fillId="37" borderId="100" xfId="0" applyNumberFormat="1" applyFont="1" applyFill="1" applyBorder="1" applyAlignment="1" applyProtection="1">
      <alignment/>
      <protection hidden="1"/>
    </xf>
    <xf numFmtId="173" fontId="47" fillId="37" borderId="27" xfId="0" applyNumberFormat="1" applyFont="1" applyFill="1" applyBorder="1" applyAlignment="1" applyProtection="1">
      <alignment/>
      <protection hidden="1"/>
    </xf>
    <xf numFmtId="181" fontId="5" fillId="37" borderId="111" xfId="0" applyNumberFormat="1" applyFont="1" applyFill="1" applyBorder="1" applyAlignment="1" applyProtection="1">
      <alignment horizontal="left"/>
      <protection hidden="1"/>
    </xf>
    <xf numFmtId="0" fontId="5" fillId="37" borderId="73" xfId="0" applyFont="1" applyFill="1" applyBorder="1" applyAlignment="1" applyProtection="1">
      <alignment/>
      <protection hidden="1"/>
    </xf>
    <xf numFmtId="181" fontId="5" fillId="37" borderId="112" xfId="0" applyNumberFormat="1" applyFont="1" applyFill="1" applyBorder="1" applyAlignment="1" applyProtection="1">
      <alignment horizontal="left"/>
      <protection hidden="1"/>
    </xf>
    <xf numFmtId="164" fontId="5" fillId="0" borderId="113" xfId="0" applyNumberFormat="1" applyFont="1" applyBorder="1" applyAlignment="1" applyProtection="1">
      <alignment/>
      <protection hidden="1"/>
    </xf>
    <xf numFmtId="14" fontId="5" fillId="37" borderId="12" xfId="0" applyNumberFormat="1" applyFont="1" applyFill="1" applyBorder="1" applyAlignment="1" applyProtection="1">
      <alignment/>
      <protection hidden="1"/>
    </xf>
    <xf numFmtId="176" fontId="35" fillId="0" borderId="39" xfId="0" applyNumberFormat="1" applyFont="1" applyBorder="1" applyAlignment="1" applyProtection="1">
      <alignment horizontal="left"/>
      <protection hidden="1"/>
    </xf>
    <xf numFmtId="171" fontId="35" fillId="0" borderId="15" xfId="0" applyNumberFormat="1" applyFont="1" applyBorder="1" applyAlignment="1" applyProtection="1">
      <alignment/>
      <protection hidden="1"/>
    </xf>
    <xf numFmtId="0" fontId="31" fillId="37" borderId="15" xfId="0" applyNumberFormat="1" applyFont="1" applyFill="1" applyBorder="1" applyAlignment="1" applyProtection="1">
      <alignment/>
      <protection hidden="1"/>
    </xf>
    <xf numFmtId="164" fontId="31" fillId="0" borderId="49" xfId="0" applyNumberFormat="1" applyFont="1" applyBorder="1" applyAlignment="1" applyProtection="1">
      <alignment/>
      <protection hidden="1"/>
    </xf>
    <xf numFmtId="164" fontId="31" fillId="37" borderId="45" xfId="0" applyNumberFormat="1" applyFont="1" applyFill="1" applyBorder="1" applyAlignment="1" applyProtection="1">
      <alignment/>
      <protection hidden="1"/>
    </xf>
    <xf numFmtId="171" fontId="31" fillId="37" borderId="0" xfId="0" applyNumberFormat="1" applyFont="1" applyFill="1" applyBorder="1" applyAlignment="1" applyProtection="1">
      <alignment/>
      <protection hidden="1"/>
    </xf>
    <xf numFmtId="164" fontId="47" fillId="37" borderId="57" xfId="0" applyNumberFormat="1" applyFont="1" applyFill="1" applyBorder="1" applyAlignment="1" applyProtection="1">
      <alignment/>
      <protection hidden="1"/>
    </xf>
    <xf numFmtId="164" fontId="47" fillId="37" borderId="39" xfId="0" applyNumberFormat="1" applyFont="1" applyFill="1" applyBorder="1" applyAlignment="1" applyProtection="1">
      <alignment/>
      <protection hidden="1"/>
    </xf>
    <xf numFmtId="14" fontId="5" fillId="37" borderId="0" xfId="0" applyNumberFormat="1" applyFont="1" applyFill="1" applyAlignment="1" applyProtection="1">
      <alignment/>
      <protection hidden="1"/>
    </xf>
    <xf numFmtId="176" fontId="5" fillId="37" borderId="0" xfId="0" applyNumberFormat="1" applyFont="1" applyFill="1" applyBorder="1" applyAlignment="1" applyProtection="1">
      <alignment horizontal="left"/>
      <protection hidden="1"/>
    </xf>
    <xf numFmtId="0" fontId="31" fillId="37" borderId="0" xfId="0" applyNumberFormat="1" applyFont="1" applyFill="1" applyBorder="1" applyAlignment="1" applyProtection="1">
      <alignment/>
      <protection hidden="1"/>
    </xf>
    <xf numFmtId="164" fontId="31" fillId="37" borderId="43" xfId="0" applyNumberFormat="1" applyFont="1" applyFill="1" applyBorder="1" applyAlignment="1" applyProtection="1">
      <alignment/>
      <protection hidden="1"/>
    </xf>
    <xf numFmtId="164" fontId="5" fillId="37" borderId="47" xfId="0" applyNumberFormat="1" applyFont="1" applyFill="1" applyBorder="1" applyAlignment="1" applyProtection="1">
      <alignment/>
      <protection hidden="1"/>
    </xf>
    <xf numFmtId="171" fontId="47" fillId="37" borderId="51" xfId="0" applyNumberFormat="1" applyFont="1" applyFill="1" applyBorder="1" applyAlignment="1" applyProtection="1">
      <alignment horizontal="left" indent="1"/>
      <protection hidden="1"/>
    </xf>
    <xf numFmtId="164" fontId="47" fillId="37" borderId="44" xfId="0" applyNumberFormat="1" applyFont="1" applyFill="1" applyBorder="1" applyAlignment="1" applyProtection="1">
      <alignment/>
      <protection hidden="1"/>
    </xf>
    <xf numFmtId="176" fontId="35" fillId="0" borderId="86" xfId="0" applyNumberFormat="1" applyFont="1" applyBorder="1" applyAlignment="1" applyProtection="1">
      <alignment horizontal="left"/>
      <protection hidden="1"/>
    </xf>
    <xf numFmtId="171" fontId="35" fillId="37" borderId="27" xfId="0" applyNumberFormat="1" applyFont="1" applyFill="1" applyBorder="1" applyAlignment="1" applyProtection="1">
      <alignment/>
      <protection hidden="1"/>
    </xf>
    <xf numFmtId="0" fontId="31" fillId="37" borderId="27" xfId="0" applyNumberFormat="1" applyFont="1" applyFill="1" applyBorder="1" applyAlignment="1" applyProtection="1">
      <alignment/>
      <protection hidden="1"/>
    </xf>
    <xf numFmtId="164" fontId="31" fillId="0" borderId="85" xfId="0" applyNumberFormat="1" applyFont="1" applyBorder="1" applyAlignment="1" applyProtection="1">
      <alignment/>
      <protection hidden="1"/>
    </xf>
    <xf numFmtId="164" fontId="47" fillId="37" borderId="10" xfId="0" applyNumberFormat="1" applyFont="1" applyFill="1" applyBorder="1" applyAlignment="1" applyProtection="1">
      <alignment/>
      <protection hidden="1"/>
    </xf>
    <xf numFmtId="176" fontId="60" fillId="37" borderId="71" xfId="0" applyNumberFormat="1" applyFont="1" applyFill="1" applyBorder="1" applyAlignment="1" applyProtection="1">
      <alignment horizontal="left"/>
      <protection hidden="1"/>
    </xf>
    <xf numFmtId="171" fontId="5" fillId="0" borderId="12" xfId="0" applyNumberFormat="1" applyFont="1" applyBorder="1" applyAlignment="1" applyProtection="1">
      <alignment/>
      <protection hidden="1"/>
    </xf>
    <xf numFmtId="0" fontId="31" fillId="37" borderId="12" xfId="0" applyNumberFormat="1" applyFont="1" applyFill="1" applyBorder="1" applyAlignment="1" applyProtection="1">
      <alignment/>
      <protection hidden="1"/>
    </xf>
    <xf numFmtId="164" fontId="31" fillId="37" borderId="67" xfId="0" applyNumberFormat="1" applyFont="1" applyFill="1" applyBorder="1" applyAlignment="1" applyProtection="1">
      <alignment/>
      <protection hidden="1"/>
    </xf>
    <xf numFmtId="171" fontId="47" fillId="55" borderId="0" xfId="0" applyNumberFormat="1" applyFont="1" applyFill="1" applyBorder="1" applyAlignment="1" applyProtection="1">
      <alignment/>
      <protection hidden="1"/>
    </xf>
    <xf numFmtId="0" fontId="23" fillId="37" borderId="39" xfId="0" applyFont="1" applyFill="1" applyBorder="1" applyAlignment="1" applyProtection="1">
      <alignment/>
      <protection hidden="1"/>
    </xf>
    <xf numFmtId="164" fontId="31" fillId="37" borderId="0" xfId="0" applyNumberFormat="1" applyFont="1" applyFill="1" applyBorder="1" applyAlignment="1" applyProtection="1">
      <alignment/>
      <protection hidden="1"/>
    </xf>
    <xf numFmtId="164" fontId="5" fillId="37" borderId="15" xfId="0" applyNumberFormat="1" applyFont="1" applyFill="1" applyBorder="1" applyAlignment="1" applyProtection="1">
      <alignment/>
      <protection hidden="1"/>
    </xf>
    <xf numFmtId="173" fontId="23" fillId="37" borderId="14" xfId="0" applyNumberFormat="1" applyFont="1" applyFill="1" applyBorder="1" applyAlignment="1" applyProtection="1">
      <alignment/>
      <protection hidden="1"/>
    </xf>
    <xf numFmtId="164" fontId="47" fillId="37" borderId="16" xfId="0" applyNumberFormat="1" applyFont="1" applyFill="1" applyBorder="1" applyAlignment="1" applyProtection="1">
      <alignment/>
      <protection hidden="1"/>
    </xf>
    <xf numFmtId="171" fontId="23" fillId="37" borderId="10" xfId="0" applyNumberFormat="1" applyFont="1" applyFill="1" applyBorder="1" applyAlignment="1" applyProtection="1">
      <alignment horizontal="left"/>
      <protection hidden="1"/>
    </xf>
    <xf numFmtId="171" fontId="42" fillId="37" borderId="11" xfId="0" applyNumberFormat="1" applyFont="1" applyFill="1" applyBorder="1" applyAlignment="1" applyProtection="1">
      <alignment/>
      <protection hidden="1"/>
    </xf>
    <xf numFmtId="171" fontId="23" fillId="37" borderId="19" xfId="0" applyNumberFormat="1" applyFont="1" applyFill="1" applyBorder="1" applyAlignment="1" applyProtection="1">
      <alignment horizontal="left"/>
      <protection hidden="1"/>
    </xf>
    <xf numFmtId="171" fontId="27" fillId="37" borderId="25" xfId="0" applyNumberFormat="1" applyFont="1" applyFill="1" applyBorder="1" applyAlignment="1" applyProtection="1">
      <alignment horizontal="left"/>
      <protection hidden="1"/>
    </xf>
    <xf numFmtId="171" fontId="27" fillId="37" borderId="22" xfId="0" applyNumberFormat="1" applyFont="1" applyFill="1" applyBorder="1" applyAlignment="1" applyProtection="1">
      <alignment horizontal="left"/>
      <protection hidden="1"/>
    </xf>
    <xf numFmtId="49" fontId="5" fillId="37" borderId="0" xfId="0" applyNumberFormat="1" applyFont="1" applyFill="1" applyBorder="1" applyAlignment="1" applyProtection="1">
      <alignment vertical="top"/>
      <protection hidden="1"/>
    </xf>
    <xf numFmtId="171" fontId="47" fillId="37" borderId="11" xfId="0" applyNumberFormat="1" applyFont="1" applyFill="1" applyBorder="1" applyAlignment="1" applyProtection="1">
      <alignment/>
      <protection hidden="1"/>
    </xf>
    <xf numFmtId="0" fontId="31" fillId="55" borderId="30" xfId="0" applyNumberFormat="1" applyFont="1" applyFill="1" applyBorder="1" applyAlignment="1" applyProtection="1">
      <alignment horizontal="left"/>
      <protection hidden="1"/>
    </xf>
    <xf numFmtId="0" fontId="31" fillId="55" borderId="15" xfId="0" applyNumberFormat="1" applyFont="1" applyFill="1" applyBorder="1" applyAlignment="1" applyProtection="1">
      <alignment horizontal="left"/>
      <protection hidden="1"/>
    </xf>
    <xf numFmtId="165" fontId="5" fillId="55" borderId="15" xfId="0" applyNumberFormat="1" applyFont="1" applyFill="1" applyBorder="1" applyAlignment="1" applyProtection="1">
      <alignment horizontal="right"/>
      <protection hidden="1"/>
    </xf>
    <xf numFmtId="165" fontId="5" fillId="55" borderId="16" xfId="0" applyNumberFormat="1" applyFont="1" applyFill="1" applyBorder="1" applyAlignment="1" applyProtection="1">
      <alignment horizontal="right" indent="1"/>
      <protection hidden="1"/>
    </xf>
    <xf numFmtId="0" fontId="47" fillId="37" borderId="71" xfId="0" applyFont="1" applyFill="1" applyBorder="1" applyAlignment="1" applyProtection="1">
      <alignment/>
      <protection hidden="1"/>
    </xf>
    <xf numFmtId="0" fontId="23" fillId="37" borderId="12" xfId="0" applyFont="1" applyFill="1" applyBorder="1" applyAlignment="1" applyProtection="1">
      <alignment horizontal="right"/>
      <protection hidden="1"/>
    </xf>
    <xf numFmtId="171" fontId="5" fillId="0" borderId="12" xfId="0" applyNumberFormat="1" applyFont="1" applyBorder="1" applyAlignment="1" applyProtection="1">
      <alignment/>
      <protection/>
    </xf>
    <xf numFmtId="165" fontId="23" fillId="55" borderId="12" xfId="0" applyNumberFormat="1" applyFont="1" applyFill="1" applyBorder="1" applyAlignment="1" applyProtection="1">
      <alignment horizontal="right"/>
      <protection hidden="1"/>
    </xf>
    <xf numFmtId="0" fontId="5" fillId="55" borderId="23" xfId="0" applyFont="1" applyFill="1" applyBorder="1" applyAlignment="1" applyProtection="1">
      <alignment/>
      <protection/>
    </xf>
    <xf numFmtId="0" fontId="5" fillId="37" borderId="14" xfId="0" applyFont="1" applyFill="1" applyBorder="1" applyAlignment="1" applyProtection="1">
      <alignment/>
      <protection hidden="1"/>
    </xf>
    <xf numFmtId="0" fontId="5" fillId="37" borderId="15" xfId="0" applyFont="1" applyFill="1" applyBorder="1" applyAlignment="1" applyProtection="1">
      <alignment/>
      <protection hidden="1"/>
    </xf>
    <xf numFmtId="0" fontId="62" fillId="37" borderId="0" xfId="0" applyFont="1" applyFill="1" applyBorder="1" applyAlignment="1" applyProtection="1">
      <alignment/>
      <protection/>
    </xf>
    <xf numFmtId="14" fontId="59" fillId="37" borderId="0" xfId="0" applyNumberFormat="1" applyFont="1" applyFill="1" applyBorder="1" applyAlignment="1" applyProtection="1">
      <alignment shrinkToFit="1"/>
      <protection hidden="1"/>
    </xf>
    <xf numFmtId="171" fontId="59" fillId="37" borderId="0" xfId="0" applyNumberFormat="1" applyFont="1" applyFill="1" applyBorder="1" applyAlignment="1" applyProtection="1">
      <alignment horizontal="left" indent="3"/>
      <protection hidden="1"/>
    </xf>
    <xf numFmtId="0" fontId="59" fillId="37" borderId="0" xfId="0" applyFont="1" applyFill="1" applyBorder="1" applyAlignment="1" applyProtection="1">
      <alignment/>
      <protection hidden="1"/>
    </xf>
    <xf numFmtId="14" fontId="5" fillId="37" borderId="11" xfId="0" applyNumberFormat="1" applyFont="1" applyFill="1" applyBorder="1" applyAlignment="1" applyProtection="1">
      <alignment/>
      <protection hidden="1"/>
    </xf>
    <xf numFmtId="171" fontId="5" fillId="37" borderId="114" xfId="0" applyNumberFormat="1" applyFont="1" applyFill="1" applyBorder="1" applyAlignment="1" applyProtection="1">
      <alignment/>
      <protection hidden="1"/>
    </xf>
    <xf numFmtId="0" fontId="5" fillId="37" borderId="114" xfId="0" applyFont="1" applyFill="1" applyBorder="1" applyAlignment="1" applyProtection="1">
      <alignment/>
      <protection hidden="1"/>
    </xf>
    <xf numFmtId="14" fontId="5" fillId="37" borderId="0" xfId="0" applyNumberFormat="1" applyFont="1" applyFill="1" applyBorder="1" applyAlignment="1" applyProtection="1">
      <alignment/>
      <protection hidden="1"/>
    </xf>
    <xf numFmtId="0" fontId="5" fillId="0" borderId="115" xfId="0" applyFont="1" applyBorder="1" applyAlignment="1" applyProtection="1">
      <alignment/>
      <protection/>
    </xf>
    <xf numFmtId="0" fontId="23" fillId="37" borderId="116" xfId="0" applyFont="1" applyFill="1" applyBorder="1" applyAlignment="1" applyProtection="1">
      <alignment/>
      <protection hidden="1"/>
    </xf>
    <xf numFmtId="0" fontId="35" fillId="0" borderId="117" xfId="0" applyFont="1" applyBorder="1" applyAlignment="1" applyProtection="1">
      <alignment/>
      <protection hidden="1"/>
    </xf>
    <xf numFmtId="0" fontId="23" fillId="37" borderId="118" xfId="0" applyFont="1" applyFill="1" applyBorder="1" applyAlignment="1" applyProtection="1">
      <alignment/>
      <protection hidden="1"/>
    </xf>
    <xf numFmtId="0" fontId="35" fillId="37" borderId="118" xfId="0" applyFont="1" applyFill="1" applyBorder="1" applyAlignment="1" applyProtection="1">
      <alignment/>
      <protection hidden="1"/>
    </xf>
    <xf numFmtId="0" fontId="23" fillId="37" borderId="118" xfId="0" applyFont="1" applyFill="1" applyBorder="1" applyAlignment="1" applyProtection="1">
      <alignment horizontal="center" vertical="center"/>
      <protection hidden="1"/>
    </xf>
    <xf numFmtId="0" fontId="23" fillId="37" borderId="117" xfId="0" applyFont="1" applyFill="1" applyBorder="1" applyAlignment="1" applyProtection="1">
      <alignment horizontal="center" vertical="center"/>
      <protection hidden="1"/>
    </xf>
    <xf numFmtId="0" fontId="27" fillId="37" borderId="116" xfId="0" applyFont="1" applyFill="1" applyBorder="1" applyAlignment="1" applyProtection="1">
      <alignment/>
      <protection hidden="1"/>
    </xf>
    <xf numFmtId="0" fontId="23" fillId="37" borderId="117" xfId="0" applyFont="1" applyFill="1" applyBorder="1" applyAlignment="1" applyProtection="1">
      <alignment/>
      <protection hidden="1"/>
    </xf>
    <xf numFmtId="171" fontId="5" fillId="0" borderId="119" xfId="0" applyNumberFormat="1" applyFont="1" applyFill="1" applyBorder="1" applyAlignment="1" applyProtection="1">
      <alignment/>
      <protection hidden="1"/>
    </xf>
    <xf numFmtId="171" fontId="5" fillId="0" borderId="59" xfId="0" applyNumberFormat="1" applyFont="1" applyBorder="1" applyAlignment="1" applyProtection="1">
      <alignment horizontal="left"/>
      <protection hidden="1"/>
    </xf>
    <xf numFmtId="171" fontId="5" fillId="37" borderId="85" xfId="0" applyNumberFormat="1" applyFont="1" applyFill="1" applyBorder="1" applyAlignment="1" applyProtection="1">
      <alignment/>
      <protection hidden="1"/>
    </xf>
    <xf numFmtId="171" fontId="27" fillId="37" borderId="27" xfId="0" applyNumberFormat="1" applyFont="1" applyFill="1" applyBorder="1" applyAlignment="1" applyProtection="1">
      <alignment horizontal="right"/>
      <protection hidden="1"/>
    </xf>
    <xf numFmtId="171" fontId="42" fillId="37" borderId="27" xfId="0" applyNumberFormat="1" applyFont="1" applyFill="1" applyBorder="1" applyAlignment="1" applyProtection="1">
      <alignment/>
      <protection hidden="1"/>
    </xf>
    <xf numFmtId="173" fontId="42" fillId="37" borderId="59" xfId="0" applyNumberFormat="1" applyFont="1" applyFill="1" applyBorder="1" applyAlignment="1" applyProtection="1">
      <alignment/>
      <protection hidden="1"/>
    </xf>
    <xf numFmtId="0" fontId="5" fillId="37" borderId="0" xfId="0" applyFont="1" applyFill="1" applyBorder="1" applyAlignment="1" applyProtection="1">
      <alignment vertical="top"/>
      <protection hidden="1"/>
    </xf>
    <xf numFmtId="181" fontId="5" fillId="37" borderId="0" xfId="0" applyNumberFormat="1" applyFont="1" applyFill="1" applyBorder="1" applyAlignment="1" applyProtection="1">
      <alignment horizontal="right"/>
      <protection hidden="1"/>
    </xf>
    <xf numFmtId="173" fontId="5" fillId="37" borderId="11" xfId="0" applyNumberFormat="1" applyFont="1" applyFill="1" applyBorder="1" applyAlignment="1" applyProtection="1">
      <alignment horizontal="center"/>
      <protection hidden="1"/>
    </xf>
    <xf numFmtId="0" fontId="5" fillId="0" borderId="120" xfId="0" applyFont="1" applyBorder="1" applyAlignment="1" applyProtection="1">
      <alignment/>
      <protection/>
    </xf>
    <xf numFmtId="171" fontId="5" fillId="0" borderId="34" xfId="0" applyNumberFormat="1" applyFont="1" applyBorder="1" applyAlignment="1" applyProtection="1">
      <alignment horizontal="left"/>
      <protection/>
    </xf>
    <xf numFmtId="171" fontId="5" fillId="37" borderId="64" xfId="0" applyNumberFormat="1" applyFont="1" applyFill="1" applyBorder="1" applyAlignment="1" applyProtection="1">
      <alignment/>
      <protection hidden="1"/>
    </xf>
    <xf numFmtId="171" fontId="42" fillId="37" borderId="62" xfId="0" applyNumberFormat="1" applyFont="1" applyFill="1" applyBorder="1" applyAlignment="1" applyProtection="1">
      <alignment/>
      <protection hidden="1"/>
    </xf>
    <xf numFmtId="173" fontId="5" fillId="37" borderId="34" xfId="0" applyNumberFormat="1" applyFont="1" applyFill="1" applyBorder="1" applyAlignment="1" applyProtection="1">
      <alignment/>
      <protection hidden="1"/>
    </xf>
    <xf numFmtId="0" fontId="5" fillId="37" borderId="32" xfId="0" applyFont="1" applyFill="1" applyBorder="1" applyAlignment="1" applyProtection="1">
      <alignment/>
      <protection hidden="1"/>
    </xf>
    <xf numFmtId="181" fontId="5" fillId="37" borderId="28" xfId="0" applyNumberFormat="1" applyFont="1" applyFill="1" applyBorder="1" applyAlignment="1" applyProtection="1">
      <alignment horizontal="right"/>
      <protection hidden="1"/>
    </xf>
    <xf numFmtId="173" fontId="5" fillId="37" borderId="37" xfId="0" applyNumberFormat="1" applyFont="1" applyFill="1" applyBorder="1" applyAlignment="1" applyProtection="1">
      <alignment horizontal="center"/>
      <protection hidden="1"/>
    </xf>
    <xf numFmtId="171" fontId="5" fillId="0" borderId="121" xfId="0" applyNumberFormat="1" applyFont="1" applyFill="1" applyBorder="1" applyAlignment="1" applyProtection="1">
      <alignment/>
      <protection hidden="1"/>
    </xf>
    <xf numFmtId="171" fontId="5" fillId="0" borderId="11" xfId="0" applyNumberFormat="1" applyFont="1" applyBorder="1" applyAlignment="1" applyProtection="1">
      <alignment horizontal="left"/>
      <protection hidden="1"/>
    </xf>
    <xf numFmtId="171" fontId="5" fillId="37" borderId="43" xfId="0" applyNumberFormat="1" applyFont="1" applyFill="1" applyBorder="1" applyAlignment="1" applyProtection="1">
      <alignment/>
      <protection hidden="1"/>
    </xf>
    <xf numFmtId="181" fontId="5" fillId="37" borderId="62" xfId="0" applyNumberFormat="1" applyFont="1" applyFill="1" applyBorder="1" applyAlignment="1" applyProtection="1">
      <alignment shrinkToFit="1"/>
      <protection hidden="1"/>
    </xf>
    <xf numFmtId="181" fontId="5" fillId="37" borderId="0" xfId="0" applyNumberFormat="1" applyFont="1" applyFill="1" applyBorder="1" applyAlignment="1" applyProtection="1">
      <alignment/>
      <protection hidden="1"/>
    </xf>
    <xf numFmtId="181" fontId="5" fillId="37" borderId="11" xfId="0" applyNumberFormat="1" applyFont="1" applyFill="1" applyBorder="1" applyAlignment="1" applyProtection="1">
      <alignment/>
      <protection hidden="1"/>
    </xf>
    <xf numFmtId="181" fontId="23" fillId="37" borderId="0" xfId="0" applyNumberFormat="1" applyFont="1" applyFill="1" applyBorder="1" applyAlignment="1" applyProtection="1">
      <alignment horizontal="right"/>
      <protection hidden="1"/>
    </xf>
    <xf numFmtId="18" fontId="5" fillId="0" borderId="0" xfId="0" applyNumberFormat="1" applyFont="1" applyAlignment="1" applyProtection="1">
      <alignment shrinkToFit="1"/>
      <protection/>
    </xf>
    <xf numFmtId="181" fontId="5" fillId="37" borderId="34" xfId="0" applyNumberFormat="1" applyFont="1" applyFill="1" applyBorder="1" applyAlignment="1" applyProtection="1">
      <alignment/>
      <protection hidden="1"/>
    </xf>
    <xf numFmtId="171" fontId="5" fillId="0" borderId="83" xfId="0" applyNumberFormat="1" applyFont="1" applyBorder="1" applyAlignment="1" applyProtection="1">
      <alignment horizontal="left"/>
      <protection hidden="1"/>
    </xf>
    <xf numFmtId="0" fontId="5" fillId="37" borderId="40" xfId="0" applyFont="1" applyFill="1" applyBorder="1" applyAlignment="1" applyProtection="1">
      <alignment vertical="top"/>
      <protection hidden="1"/>
    </xf>
    <xf numFmtId="181" fontId="5" fillId="37" borderId="27" xfId="0" applyNumberFormat="1" applyFont="1" applyFill="1" applyBorder="1" applyAlignment="1" applyProtection="1">
      <alignment horizontal="right"/>
      <protection hidden="1"/>
    </xf>
    <xf numFmtId="173" fontId="5" fillId="37" borderId="59" xfId="0" applyNumberFormat="1" applyFont="1" applyFill="1" applyBorder="1" applyAlignment="1" applyProtection="1">
      <alignment horizontal="center"/>
      <protection hidden="1"/>
    </xf>
    <xf numFmtId="181" fontId="5" fillId="37" borderId="0" xfId="0" applyNumberFormat="1" applyFont="1" applyFill="1" applyBorder="1" applyAlignment="1" applyProtection="1">
      <alignment shrinkToFit="1"/>
      <protection hidden="1"/>
    </xf>
    <xf numFmtId="18" fontId="5" fillId="37" borderId="82" xfId="0" applyNumberFormat="1" applyFont="1" applyFill="1" applyBorder="1" applyAlignment="1" applyProtection="1">
      <alignment shrinkToFit="1"/>
      <protection/>
    </xf>
    <xf numFmtId="0" fontId="5" fillId="37" borderId="37" xfId="0" applyFont="1" applyFill="1" applyBorder="1" applyAlignment="1" applyProtection="1">
      <alignment/>
      <protection/>
    </xf>
    <xf numFmtId="0" fontId="5" fillId="37" borderId="40" xfId="0" applyFont="1" applyFill="1" applyBorder="1" applyAlignment="1" applyProtection="1">
      <alignment/>
      <protection/>
    </xf>
    <xf numFmtId="170" fontId="6" fillId="58" borderId="0" xfId="0" applyNumberFormat="1" applyFont="1" applyFill="1" applyBorder="1" applyAlignment="1" applyProtection="1">
      <alignment horizontal="left"/>
      <protection/>
    </xf>
    <xf numFmtId="170" fontId="6" fillId="58" borderId="30" xfId="0" applyNumberFormat="1" applyFont="1" applyFill="1" applyBorder="1" applyAlignment="1" applyProtection="1">
      <alignment/>
      <protection/>
    </xf>
    <xf numFmtId="170" fontId="6" fillId="58" borderId="0" xfId="0" applyNumberFormat="1" applyFont="1" applyFill="1" applyBorder="1" applyAlignment="1" applyProtection="1">
      <alignment/>
      <protection/>
    </xf>
    <xf numFmtId="0" fontId="6" fillId="0" borderId="122" xfId="0" applyFont="1" applyBorder="1" applyAlignment="1" applyProtection="1">
      <alignment horizontal="center"/>
      <protection locked="0"/>
    </xf>
    <xf numFmtId="0" fontId="42" fillId="37" borderId="12" xfId="0" applyNumberFormat="1" applyFont="1" applyFill="1" applyBorder="1" applyAlignment="1" applyProtection="1">
      <alignment vertical="top" wrapText="1"/>
      <protection/>
    </xf>
    <xf numFmtId="171" fontId="5" fillId="37" borderId="53" xfId="0" applyNumberFormat="1" applyFont="1" applyFill="1" applyBorder="1" applyAlignment="1" applyProtection="1">
      <alignment/>
      <protection hidden="1"/>
    </xf>
    <xf numFmtId="164" fontId="31" fillId="37" borderId="53" xfId="0" applyNumberFormat="1" applyFont="1" applyFill="1" applyBorder="1" applyAlignment="1" applyProtection="1">
      <alignment/>
      <protection hidden="1"/>
    </xf>
    <xf numFmtId="164" fontId="5" fillId="37" borderId="105" xfId="0" applyNumberFormat="1" applyFont="1" applyFill="1" applyBorder="1" applyAlignment="1" applyProtection="1">
      <alignment/>
      <protection hidden="1"/>
    </xf>
    <xf numFmtId="0" fontId="5" fillId="37" borderId="76" xfId="0" applyFont="1" applyFill="1" applyBorder="1" applyAlignment="1" applyProtection="1">
      <alignment/>
      <protection hidden="1"/>
    </xf>
    <xf numFmtId="0" fontId="5" fillId="37" borderId="62" xfId="0" applyFont="1" applyFill="1" applyBorder="1" applyAlignment="1" applyProtection="1">
      <alignment horizontal="left"/>
      <protection/>
    </xf>
    <xf numFmtId="0" fontId="5" fillId="37" borderId="34" xfId="0" applyFont="1" applyFill="1" applyBorder="1" applyAlignment="1" applyProtection="1">
      <alignment horizontal="left"/>
      <protection/>
    </xf>
    <xf numFmtId="49" fontId="5" fillId="37" borderId="123" xfId="0" applyNumberFormat="1" applyFont="1" applyFill="1" applyBorder="1" applyAlignment="1" applyProtection="1">
      <alignment horizontal="left"/>
      <protection/>
    </xf>
    <xf numFmtId="0" fontId="5" fillId="37" borderId="123" xfId="0" applyFont="1" applyFill="1" applyBorder="1" applyAlignment="1" applyProtection="1">
      <alignment horizontal="left"/>
      <protection/>
    </xf>
    <xf numFmtId="0" fontId="5" fillId="37" borderId="124" xfId="0" applyFont="1" applyFill="1" applyBorder="1" applyAlignment="1" applyProtection="1">
      <alignment horizontal="left"/>
      <protection/>
    </xf>
    <xf numFmtId="0" fontId="5" fillId="37" borderId="30" xfId="0" applyFont="1" applyFill="1" applyBorder="1" applyAlignment="1" applyProtection="1">
      <alignment vertical="top"/>
      <protection hidden="1"/>
    </xf>
    <xf numFmtId="171" fontId="5" fillId="0" borderId="125" xfId="0" applyNumberFormat="1" applyFont="1" applyFill="1" applyBorder="1" applyAlignment="1" applyProtection="1">
      <alignment/>
      <protection hidden="1"/>
    </xf>
    <xf numFmtId="0" fontId="5" fillId="55" borderId="30" xfId="0" applyFont="1" applyFill="1" applyBorder="1" applyAlignment="1" applyProtection="1">
      <alignment/>
      <protection/>
    </xf>
    <xf numFmtId="0" fontId="5" fillId="55" borderId="11" xfId="0" applyFont="1" applyFill="1" applyBorder="1" applyAlignment="1" applyProtection="1">
      <alignment/>
      <protection/>
    </xf>
    <xf numFmtId="0" fontId="63" fillId="2" borderId="23" xfId="0" applyFont="1" applyFill="1" applyBorder="1" applyAlignment="1" applyProtection="1">
      <alignment/>
      <protection/>
    </xf>
    <xf numFmtId="0" fontId="61" fillId="37" borderId="15" xfId="0" applyFont="1" applyFill="1" applyBorder="1" applyAlignment="1" applyProtection="1">
      <alignment horizontal="right"/>
      <protection hidden="1"/>
    </xf>
    <xf numFmtId="0" fontId="61" fillId="37" borderId="0" xfId="0" applyFont="1" applyFill="1" applyAlignment="1" applyProtection="1">
      <alignment horizontal="center"/>
      <protection hidden="1"/>
    </xf>
    <xf numFmtId="181" fontId="6" fillId="0" borderId="20" xfId="0" applyNumberFormat="1" applyFont="1" applyBorder="1" applyAlignment="1" applyProtection="1">
      <alignment shrinkToFit="1"/>
      <protection locked="0"/>
    </xf>
    <xf numFmtId="181" fontId="6" fillId="0" borderId="22" xfId="0" applyNumberFormat="1" applyFont="1" applyBorder="1" applyAlignment="1" applyProtection="1">
      <alignment shrinkToFit="1"/>
      <protection locked="0"/>
    </xf>
    <xf numFmtId="181" fontId="6" fillId="0" borderId="18" xfId="0" applyNumberFormat="1" applyFont="1" applyBorder="1" applyAlignment="1" applyProtection="1">
      <alignment shrinkToFit="1"/>
      <protection locked="0"/>
    </xf>
    <xf numFmtId="0" fontId="6" fillId="0" borderId="18" xfId="0" applyNumberFormat="1" applyFont="1" applyBorder="1" applyAlignment="1" applyProtection="1">
      <alignment/>
      <protection locked="0"/>
    </xf>
    <xf numFmtId="181" fontId="6" fillId="0" borderId="33" xfId="0" applyNumberFormat="1" applyFont="1" applyBorder="1" applyAlignment="1" applyProtection="1">
      <alignment shrinkToFit="1"/>
      <protection locked="0"/>
    </xf>
    <xf numFmtId="0" fontId="6" fillId="0" borderId="33" xfId="0" applyNumberFormat="1" applyFont="1" applyBorder="1" applyAlignment="1" applyProtection="1">
      <alignment/>
      <protection locked="0"/>
    </xf>
    <xf numFmtId="181" fontId="6" fillId="0" borderId="17" xfId="0" applyNumberFormat="1" applyFont="1" applyBorder="1" applyAlignment="1" applyProtection="1">
      <alignment shrinkToFit="1"/>
      <protection locked="0"/>
    </xf>
    <xf numFmtId="0" fontId="6" fillId="0" borderId="17" xfId="0" applyNumberFormat="1" applyFont="1" applyBorder="1" applyAlignment="1" applyProtection="1">
      <alignment/>
      <protection locked="0"/>
    </xf>
    <xf numFmtId="0" fontId="6" fillId="50" borderId="0" xfId="0" applyFont="1" applyFill="1" applyBorder="1" applyAlignment="1" applyProtection="1">
      <alignment/>
      <protection/>
    </xf>
    <xf numFmtId="171" fontId="5" fillId="37" borderId="53" xfId="0" applyNumberFormat="1" applyFont="1" applyFill="1" applyBorder="1" applyAlignment="1" applyProtection="1">
      <alignment horizontal="center"/>
      <protection hidden="1"/>
    </xf>
    <xf numFmtId="164" fontId="5" fillId="37" borderId="0" xfId="0" applyNumberFormat="1" applyFont="1" applyFill="1" applyBorder="1" applyAlignment="1" applyProtection="1">
      <alignment horizontal="right"/>
      <protection hidden="1"/>
    </xf>
    <xf numFmtId="164" fontId="5" fillId="37" borderId="53" xfId="0" applyNumberFormat="1" applyFont="1" applyFill="1" applyBorder="1" applyAlignment="1" applyProtection="1">
      <alignment horizontal="right"/>
      <protection hidden="1"/>
    </xf>
    <xf numFmtId="171" fontId="5" fillId="37" borderId="61" xfId="0" applyNumberFormat="1" applyFont="1" applyFill="1" applyBorder="1" applyAlignment="1" applyProtection="1">
      <alignment horizontal="center"/>
      <protection hidden="1"/>
    </xf>
    <xf numFmtId="164" fontId="5" fillId="37" borderId="62" xfId="0" applyNumberFormat="1" applyFont="1" applyFill="1" applyBorder="1" applyAlignment="1" applyProtection="1">
      <alignment horizontal="right"/>
      <protection hidden="1"/>
    </xf>
    <xf numFmtId="164" fontId="5" fillId="37" borderId="61" xfId="0" applyNumberFormat="1" applyFont="1" applyFill="1" applyBorder="1" applyAlignment="1" applyProtection="1">
      <alignment horizontal="right"/>
      <protection hidden="1"/>
    </xf>
    <xf numFmtId="171" fontId="5" fillId="37" borderId="105" xfId="0" applyNumberFormat="1" applyFont="1" applyFill="1" applyBorder="1" applyAlignment="1" applyProtection="1">
      <alignment horizontal="center"/>
      <protection hidden="1"/>
    </xf>
    <xf numFmtId="164" fontId="5" fillId="37" borderId="28" xfId="0" applyNumberFormat="1" applyFont="1" applyFill="1" applyBorder="1" applyAlignment="1" applyProtection="1">
      <alignment horizontal="right"/>
      <protection hidden="1"/>
    </xf>
    <xf numFmtId="164" fontId="5" fillId="37" borderId="105" xfId="0" applyNumberFormat="1" applyFont="1" applyFill="1" applyBorder="1" applyAlignment="1" applyProtection="1">
      <alignment horizontal="right"/>
      <protection hidden="1"/>
    </xf>
    <xf numFmtId="0" fontId="5" fillId="0" borderId="126" xfId="0" applyNumberFormat="1" applyFont="1" applyBorder="1" applyAlignment="1" applyProtection="1">
      <alignment/>
      <protection hidden="1"/>
    </xf>
    <xf numFmtId="164" fontId="5" fillId="0" borderId="127" xfId="0" applyNumberFormat="1" applyFont="1" applyBorder="1" applyAlignment="1" applyProtection="1">
      <alignment/>
      <protection hidden="1"/>
    </xf>
    <xf numFmtId="164" fontId="5" fillId="0" borderId="126" xfId="0" applyNumberFormat="1" applyFont="1" applyBorder="1" applyAlignment="1" applyProtection="1">
      <alignment/>
      <protection hidden="1"/>
    </xf>
    <xf numFmtId="171" fontId="5" fillId="37" borderId="99" xfId="0" applyNumberFormat="1" applyFont="1" applyFill="1" applyBorder="1" applyAlignment="1" applyProtection="1">
      <alignment horizontal="right"/>
      <protection hidden="1"/>
    </xf>
    <xf numFmtId="173" fontId="5" fillId="37" borderId="126" xfId="0" applyNumberFormat="1" applyFont="1" applyFill="1" applyBorder="1" applyAlignment="1" applyProtection="1">
      <alignment/>
      <protection hidden="1"/>
    </xf>
    <xf numFmtId="173" fontId="5" fillId="37" borderId="128" xfId="0" applyNumberFormat="1" applyFont="1" applyFill="1" applyBorder="1" applyAlignment="1" applyProtection="1">
      <alignment/>
      <protection hidden="1"/>
    </xf>
    <xf numFmtId="164" fontId="5" fillId="37" borderId="129" xfId="0" applyNumberFormat="1" applyFont="1" applyFill="1" applyBorder="1" applyAlignment="1" applyProtection="1">
      <alignment/>
      <protection hidden="1"/>
    </xf>
    <xf numFmtId="0" fontId="5" fillId="0" borderId="62" xfId="0" applyNumberFormat="1" applyFont="1" applyBorder="1" applyAlignment="1" applyProtection="1">
      <alignment/>
      <protection hidden="1"/>
    </xf>
    <xf numFmtId="164" fontId="5" fillId="0" borderId="61" xfId="0" applyNumberFormat="1" applyFont="1" applyBorder="1" applyAlignment="1" applyProtection="1">
      <alignment/>
      <protection hidden="1"/>
    </xf>
    <xf numFmtId="164" fontId="5" fillId="0" borderId="62" xfId="0" applyNumberFormat="1" applyFont="1" applyBorder="1" applyAlignment="1" applyProtection="1">
      <alignment/>
      <protection hidden="1"/>
    </xf>
    <xf numFmtId="171" fontId="5" fillId="37" borderId="63" xfId="0" applyNumberFormat="1" applyFont="1" applyFill="1" applyBorder="1" applyAlignment="1" applyProtection="1">
      <alignment horizontal="right"/>
      <protection hidden="1"/>
    </xf>
    <xf numFmtId="173" fontId="5" fillId="37" borderId="62" xfId="0" applyNumberFormat="1" applyFont="1" applyFill="1" applyBorder="1" applyAlignment="1" applyProtection="1">
      <alignment/>
      <protection hidden="1"/>
    </xf>
    <xf numFmtId="164" fontId="5" fillId="37" borderId="130" xfId="0" applyNumberFormat="1" applyFont="1" applyFill="1" applyBorder="1" applyAlignment="1" applyProtection="1">
      <alignment/>
      <protection hidden="1"/>
    </xf>
    <xf numFmtId="0" fontId="5" fillId="0" borderId="0" xfId="0" applyNumberFormat="1" applyFont="1" applyBorder="1" applyAlignment="1" applyProtection="1">
      <alignment/>
      <protection hidden="1"/>
    </xf>
    <xf numFmtId="164" fontId="5" fillId="0" borderId="105" xfId="0" applyNumberFormat="1" applyFont="1" applyBorder="1" applyAlignment="1" applyProtection="1">
      <alignment/>
      <protection hidden="1"/>
    </xf>
    <xf numFmtId="164" fontId="5" fillId="0" borderId="0" xfId="0" applyNumberFormat="1" applyFont="1" applyBorder="1" applyAlignment="1" applyProtection="1">
      <alignment/>
      <protection hidden="1"/>
    </xf>
    <xf numFmtId="171" fontId="5" fillId="37" borderId="131" xfId="0" applyNumberFormat="1" applyFont="1" applyFill="1" applyBorder="1" applyAlignment="1" applyProtection="1">
      <alignment horizontal="right"/>
      <protection hidden="1"/>
    </xf>
    <xf numFmtId="173" fontId="5" fillId="37" borderId="0" xfId="0" applyNumberFormat="1" applyFont="1" applyFill="1" applyBorder="1" applyAlignment="1" applyProtection="1">
      <alignment/>
      <protection hidden="1"/>
    </xf>
    <xf numFmtId="173" fontId="5" fillId="37" borderId="12" xfId="0" applyNumberFormat="1" applyFont="1" applyFill="1" applyBorder="1" applyAlignment="1" applyProtection="1">
      <alignment/>
      <protection hidden="1"/>
    </xf>
    <xf numFmtId="164" fontId="5" fillId="37" borderId="132" xfId="0" applyNumberFormat="1" applyFont="1" applyFill="1" applyBorder="1" applyAlignment="1" applyProtection="1">
      <alignment/>
      <protection hidden="1"/>
    </xf>
    <xf numFmtId="171" fontId="5" fillId="37" borderId="133" xfId="0" applyNumberFormat="1" applyFont="1" applyFill="1" applyBorder="1" applyAlignment="1" applyProtection="1">
      <alignment/>
      <protection hidden="1"/>
    </xf>
    <xf numFmtId="0" fontId="5" fillId="37" borderId="100" xfId="0" applyFont="1" applyFill="1" applyBorder="1" applyAlignment="1" applyProtection="1">
      <alignment/>
      <protection/>
    </xf>
    <xf numFmtId="0" fontId="5" fillId="37" borderId="126" xfId="0" applyFont="1" applyFill="1" applyBorder="1" applyAlignment="1" applyProtection="1">
      <alignment/>
      <protection/>
    </xf>
    <xf numFmtId="0" fontId="5" fillId="37" borderId="134" xfId="0" applyFont="1" applyFill="1" applyBorder="1" applyAlignment="1" applyProtection="1">
      <alignment/>
      <protection/>
    </xf>
    <xf numFmtId="0" fontId="23" fillId="37" borderId="0" xfId="0" applyFont="1" applyFill="1" applyBorder="1" applyAlignment="1" applyProtection="1">
      <alignment/>
      <protection hidden="1"/>
    </xf>
    <xf numFmtId="14" fontId="5" fillId="37" borderId="0" xfId="0" applyNumberFormat="1" applyFont="1" applyFill="1" applyBorder="1" applyAlignment="1" applyProtection="1">
      <alignment shrinkToFit="1"/>
      <protection hidden="1"/>
    </xf>
    <xf numFmtId="0" fontId="23" fillId="37" borderId="38" xfId="0" applyFont="1" applyFill="1" applyBorder="1" applyAlignment="1" applyProtection="1">
      <alignment/>
      <protection/>
    </xf>
    <xf numFmtId="0" fontId="23" fillId="37" borderId="39" xfId="0" applyFont="1" applyFill="1" applyBorder="1" applyAlignment="1" applyProtection="1">
      <alignment/>
      <protection/>
    </xf>
    <xf numFmtId="0" fontId="23" fillId="37" borderId="36" xfId="0" applyFont="1" applyFill="1" applyBorder="1" applyAlignment="1" applyProtection="1">
      <alignment vertical="top"/>
      <protection hidden="1"/>
    </xf>
    <xf numFmtId="0" fontId="23" fillId="37" borderId="28" xfId="0" applyFont="1" applyFill="1" applyBorder="1" applyAlignment="1" applyProtection="1">
      <alignment vertical="top"/>
      <protection hidden="1"/>
    </xf>
    <xf numFmtId="0" fontId="23" fillId="37" borderId="76" xfId="0" applyFont="1" applyFill="1" applyBorder="1" applyAlignment="1" applyProtection="1">
      <alignment vertical="top"/>
      <protection hidden="1"/>
    </xf>
    <xf numFmtId="0" fontId="23" fillId="37" borderId="38" xfId="0" applyFont="1" applyFill="1" applyBorder="1" applyAlignment="1" applyProtection="1">
      <alignment/>
      <protection/>
    </xf>
    <xf numFmtId="0" fontId="5" fillId="37" borderId="0" xfId="0" applyFont="1" applyFill="1" applyBorder="1" applyAlignment="1" applyProtection="1">
      <alignment/>
      <protection/>
    </xf>
    <xf numFmtId="0" fontId="23" fillId="37" borderId="94" xfId="0" applyFont="1" applyFill="1" applyBorder="1" applyAlignment="1" applyProtection="1">
      <alignment/>
      <protection/>
    </xf>
    <xf numFmtId="171" fontId="5" fillId="37" borderId="0" xfId="0" applyNumberFormat="1" applyFont="1" applyFill="1" applyBorder="1" applyAlignment="1" applyProtection="1">
      <alignment vertical="top"/>
      <protection/>
    </xf>
    <xf numFmtId="171" fontId="5" fillId="37" borderId="0" xfId="0" applyNumberFormat="1" applyFont="1" applyFill="1" applyAlignment="1" applyProtection="1">
      <alignment vertical="top"/>
      <protection/>
    </xf>
    <xf numFmtId="0" fontId="21" fillId="37" borderId="30" xfId="0" applyFont="1" applyFill="1" applyBorder="1" applyAlignment="1" applyProtection="1">
      <alignment horizontal="right"/>
      <protection hidden="1"/>
    </xf>
    <xf numFmtId="0" fontId="21" fillId="37" borderId="30" xfId="0" applyFont="1" applyFill="1" applyBorder="1" applyAlignment="1" applyProtection="1">
      <alignment horizontal="right" vertical="center"/>
      <protection hidden="1"/>
    </xf>
    <xf numFmtId="0" fontId="16" fillId="32" borderId="14" xfId="0" applyNumberFormat="1" applyFont="1" applyFill="1" applyBorder="1" applyAlignment="1" applyProtection="1">
      <alignment/>
      <protection/>
    </xf>
    <xf numFmtId="0" fontId="16" fillId="32" borderId="15" xfId="0" applyNumberFormat="1" applyFont="1" applyFill="1" applyBorder="1" applyAlignment="1" applyProtection="1">
      <alignment/>
      <protection/>
    </xf>
    <xf numFmtId="0" fontId="5" fillId="0" borderId="93" xfId="0" applyFont="1" applyBorder="1" applyAlignment="1" applyProtection="1">
      <alignment/>
      <protection hidden="1"/>
    </xf>
    <xf numFmtId="0" fontId="23" fillId="0" borderId="93" xfId="0" applyFont="1" applyBorder="1" applyAlignment="1" applyProtection="1">
      <alignment/>
      <protection hidden="1"/>
    </xf>
    <xf numFmtId="171" fontId="5" fillId="0" borderId="0" xfId="0" applyNumberFormat="1" applyFont="1" applyBorder="1" applyAlignment="1" applyProtection="1">
      <alignment/>
      <protection/>
    </xf>
    <xf numFmtId="171" fontId="23" fillId="37" borderId="19" xfId="0" applyNumberFormat="1" applyFont="1" applyFill="1" applyBorder="1" applyAlignment="1" applyProtection="1">
      <alignment horizontal="left"/>
      <protection hidden="1"/>
    </xf>
    <xf numFmtId="171" fontId="23" fillId="37" borderId="25" xfId="0" applyNumberFormat="1" applyFont="1" applyFill="1" applyBorder="1" applyAlignment="1" applyProtection="1">
      <alignment horizontal="left"/>
      <protection hidden="1"/>
    </xf>
    <xf numFmtId="171" fontId="23" fillId="37" borderId="22" xfId="0" applyNumberFormat="1" applyFont="1" applyFill="1" applyBorder="1" applyAlignment="1" applyProtection="1">
      <alignment horizontal="left"/>
      <protection hidden="1"/>
    </xf>
    <xf numFmtId="0" fontId="6" fillId="37" borderId="135" xfId="0" applyNumberFormat="1" applyFont="1" applyFill="1" applyBorder="1" applyAlignment="1" applyProtection="1">
      <alignment horizontal="left"/>
      <protection locked="0"/>
    </xf>
    <xf numFmtId="0" fontId="6" fillId="37" borderId="136" xfId="0" applyNumberFormat="1" applyFont="1" applyFill="1" applyBorder="1" applyAlignment="1" applyProtection="1">
      <alignment horizontal="left"/>
      <protection locked="0"/>
    </xf>
    <xf numFmtId="0" fontId="6" fillId="37" borderId="137" xfId="0" applyNumberFormat="1" applyFont="1" applyFill="1" applyBorder="1" applyAlignment="1" applyProtection="1">
      <alignment horizontal="left"/>
      <protection locked="0"/>
    </xf>
    <xf numFmtId="0" fontId="6" fillId="37" borderId="60" xfId="0" applyNumberFormat="1" applyFont="1" applyFill="1" applyBorder="1" applyAlignment="1" applyProtection="1">
      <alignment horizontal="left"/>
      <protection locked="0"/>
    </xf>
    <xf numFmtId="0" fontId="6" fillId="37" borderId="62" xfId="0" applyNumberFormat="1" applyFont="1" applyFill="1" applyBorder="1" applyAlignment="1" applyProtection="1">
      <alignment horizontal="left"/>
      <protection locked="0"/>
    </xf>
    <xf numFmtId="0" fontId="6" fillId="37" borderId="34" xfId="0" applyNumberFormat="1" applyFont="1" applyFill="1" applyBorder="1" applyAlignment="1" applyProtection="1">
      <alignment horizontal="left"/>
      <protection locked="0"/>
    </xf>
    <xf numFmtId="0" fontId="6" fillId="37" borderId="138" xfId="0" applyNumberFormat="1" applyFont="1" applyFill="1" applyBorder="1" applyAlignment="1" applyProtection="1">
      <alignment horizontal="left"/>
      <protection locked="0"/>
    </xf>
    <xf numFmtId="0" fontId="6" fillId="37" borderId="123" xfId="0" applyNumberFormat="1" applyFont="1" applyFill="1" applyBorder="1" applyAlignment="1" applyProtection="1">
      <alignment horizontal="left"/>
      <protection locked="0"/>
    </xf>
    <xf numFmtId="0" fontId="6" fillId="37" borderId="124" xfId="0" applyNumberFormat="1" applyFont="1" applyFill="1" applyBorder="1" applyAlignment="1" applyProtection="1">
      <alignment horizontal="left"/>
      <protection locked="0"/>
    </xf>
    <xf numFmtId="8" fontId="6" fillId="57" borderId="93" xfId="44" applyFont="1" applyFill="1" applyBorder="1" applyAlignment="1" applyProtection="1">
      <alignment horizontal="right"/>
      <protection/>
    </xf>
    <xf numFmtId="8" fontId="8" fillId="0" borderId="0" xfId="44" applyFont="1" applyAlignment="1" applyProtection="1">
      <alignment horizontal="right"/>
      <protection/>
    </xf>
    <xf numFmtId="164" fontId="47" fillId="0" borderId="86" xfId="0" applyNumberFormat="1" applyFont="1" applyBorder="1" applyAlignment="1" applyProtection="1">
      <alignment horizontal="left" vertical="top" wrapText="1"/>
      <protection/>
    </xf>
    <xf numFmtId="164" fontId="47" fillId="0" borderId="31" xfId="0" applyNumberFormat="1" applyFont="1" applyBorder="1" applyAlignment="1" applyProtection="1">
      <alignment horizontal="left" vertical="top" wrapText="1"/>
      <protection/>
    </xf>
    <xf numFmtId="164" fontId="47" fillId="0" borderId="10" xfId="0" applyNumberFormat="1" applyFont="1" applyBorder="1" applyAlignment="1" applyProtection="1">
      <alignment horizontal="left" vertical="top" wrapText="1"/>
      <protection/>
    </xf>
    <xf numFmtId="164" fontId="47" fillId="0" borderId="13" xfId="0" applyNumberFormat="1" applyFont="1" applyBorder="1" applyAlignment="1" applyProtection="1">
      <alignment horizontal="left" vertical="top" wrapText="1"/>
      <protection/>
    </xf>
    <xf numFmtId="164" fontId="47" fillId="0" borderId="76" xfId="0" applyNumberFormat="1" applyFont="1" applyBorder="1" applyAlignment="1" applyProtection="1">
      <alignment horizontal="left" vertical="top" wrapText="1"/>
      <protection/>
    </xf>
    <xf numFmtId="164" fontId="47" fillId="0" borderId="44" xfId="0" applyNumberFormat="1" applyFont="1" applyBorder="1" applyAlignment="1" applyProtection="1">
      <alignment horizontal="left" vertical="top" wrapText="1"/>
      <protection/>
    </xf>
    <xf numFmtId="8" fontId="6" fillId="0" borderId="106" xfId="44" applyFont="1" applyBorder="1" applyAlignment="1" applyProtection="1">
      <alignment horizontal="right"/>
      <protection/>
    </xf>
    <xf numFmtId="8" fontId="6" fillId="0" borderId="139" xfId="44" applyFont="1" applyBorder="1" applyAlignment="1" applyProtection="1">
      <alignment horizontal="right"/>
      <protection/>
    </xf>
    <xf numFmtId="8" fontId="6" fillId="0" borderId="93" xfId="0" applyNumberFormat="1" applyFont="1" applyBorder="1" applyAlignment="1" applyProtection="1">
      <alignment horizontal="center"/>
      <protection/>
    </xf>
    <xf numFmtId="8" fontId="6" fillId="0" borderId="106" xfId="0" applyNumberFormat="1" applyFont="1" applyBorder="1" applyAlignment="1" applyProtection="1">
      <alignment horizontal="center"/>
      <protection/>
    </xf>
    <xf numFmtId="8" fontId="6" fillId="0" borderId="93" xfId="44" applyFont="1" applyBorder="1" applyAlignment="1" applyProtection="1">
      <alignment horizontal="right"/>
      <protection/>
    </xf>
    <xf numFmtId="170" fontId="64" fillId="45" borderId="0" xfId="0" applyNumberFormat="1" applyFont="1" applyFill="1" applyBorder="1" applyAlignment="1" applyProtection="1">
      <alignment horizontal="left" vertical="top"/>
      <protection/>
    </xf>
    <xf numFmtId="170" fontId="6" fillId="45" borderId="0" xfId="0" applyNumberFormat="1" applyFont="1" applyFill="1" applyBorder="1" applyAlignment="1" applyProtection="1">
      <alignment horizontal="left" vertical="top"/>
      <protection/>
    </xf>
    <xf numFmtId="7" fontId="13" fillId="0" borderId="140" xfId="0" applyNumberFormat="1" applyFont="1" applyFill="1" applyBorder="1" applyAlignment="1" applyProtection="1">
      <alignment horizontal="left"/>
      <protection/>
    </xf>
    <xf numFmtId="7" fontId="13" fillId="0" borderId="141" xfId="0" applyNumberFormat="1" applyFont="1" applyFill="1" applyBorder="1" applyAlignment="1" applyProtection="1">
      <alignment horizontal="left"/>
      <protection/>
    </xf>
    <xf numFmtId="7" fontId="12" fillId="0" borderId="140" xfId="0" applyNumberFormat="1" applyFont="1" applyFill="1" applyBorder="1" applyAlignment="1" applyProtection="1">
      <alignment horizontal="left"/>
      <protection/>
    </xf>
    <xf numFmtId="7" fontId="12" fillId="0" borderId="141" xfId="0" applyNumberFormat="1" applyFont="1" applyFill="1" applyBorder="1" applyAlignment="1" applyProtection="1">
      <alignment horizontal="left"/>
      <protection/>
    </xf>
    <xf numFmtId="170" fontId="52" fillId="58" borderId="30" xfId="53" applyNumberFormat="1" applyFill="1" applyBorder="1" applyAlignment="1" applyProtection="1">
      <alignment horizontal="center"/>
      <protection/>
    </xf>
    <xf numFmtId="170" fontId="52" fillId="58" borderId="0" xfId="53" applyNumberFormat="1" applyFill="1" applyBorder="1" applyAlignment="1" applyProtection="1">
      <alignment horizontal="center"/>
      <protection/>
    </xf>
    <xf numFmtId="0" fontId="6" fillId="37" borderId="19" xfId="0" applyFont="1" applyFill="1" applyBorder="1" applyAlignment="1" applyProtection="1">
      <alignment horizontal="center"/>
      <protection locked="0"/>
    </xf>
    <xf numFmtId="0" fontId="6" fillId="37" borderId="22" xfId="0" applyFont="1" applyFill="1" applyBorder="1" applyAlignment="1" applyProtection="1">
      <alignment horizontal="center"/>
      <protection locked="0"/>
    </xf>
    <xf numFmtId="0" fontId="52" fillId="59" borderId="86" xfId="53" applyNumberFormat="1" applyFill="1" applyBorder="1" applyAlignment="1" applyProtection="1">
      <alignment horizontal="left" vertical="top" wrapText="1"/>
      <protection hidden="1"/>
    </xf>
    <xf numFmtId="0" fontId="52" fillId="59" borderId="27" xfId="53" applyNumberFormat="1" applyFill="1" applyBorder="1" applyAlignment="1" applyProtection="1">
      <alignment horizontal="left" vertical="top" wrapText="1"/>
      <protection hidden="1"/>
    </xf>
    <xf numFmtId="0" fontId="52" fillId="59" borderId="31" xfId="53" applyNumberFormat="1" applyFill="1" applyBorder="1" applyAlignment="1" applyProtection="1">
      <alignment horizontal="left" vertical="top" wrapText="1"/>
      <protection hidden="1"/>
    </xf>
    <xf numFmtId="0" fontId="52" fillId="59" borderId="10" xfId="53" applyNumberFormat="1" applyFill="1" applyBorder="1" applyAlignment="1" applyProtection="1">
      <alignment horizontal="left" vertical="top" wrapText="1"/>
      <protection hidden="1"/>
    </xf>
    <xf numFmtId="0" fontId="52" fillId="59" borderId="0" xfId="53" applyNumberFormat="1" applyFill="1" applyBorder="1" applyAlignment="1" applyProtection="1">
      <alignment horizontal="left" vertical="top" wrapText="1"/>
      <protection hidden="1"/>
    </xf>
    <xf numFmtId="0" fontId="52" fillId="59" borderId="13" xfId="53" applyNumberFormat="1" applyFill="1" applyBorder="1" applyAlignment="1" applyProtection="1">
      <alignment horizontal="left" vertical="top" wrapText="1"/>
      <protection hidden="1"/>
    </xf>
    <xf numFmtId="0" fontId="52" fillId="59" borderId="76" xfId="53" applyNumberFormat="1" applyFill="1" applyBorder="1" applyAlignment="1" applyProtection="1">
      <alignment horizontal="left" vertical="top" wrapText="1"/>
      <protection hidden="1"/>
    </xf>
    <xf numFmtId="0" fontId="52" fillId="59" borderId="28" xfId="53" applyNumberFormat="1" applyFill="1" applyBorder="1" applyAlignment="1" applyProtection="1">
      <alignment horizontal="left" vertical="top" wrapText="1"/>
      <protection hidden="1"/>
    </xf>
    <xf numFmtId="0" fontId="52" fillId="59" borderId="44" xfId="53" applyNumberFormat="1" applyFill="1" applyBorder="1" applyAlignment="1" applyProtection="1">
      <alignment horizontal="left" vertical="top" wrapText="1"/>
      <protection hidden="1"/>
    </xf>
    <xf numFmtId="170" fontId="59" fillId="45" borderId="30" xfId="0" applyNumberFormat="1" applyFont="1" applyFill="1" applyBorder="1" applyAlignment="1" applyProtection="1">
      <alignment horizontal="center" vertical="center"/>
      <protection/>
    </xf>
    <xf numFmtId="170" fontId="59" fillId="45" borderId="0" xfId="0" applyNumberFormat="1" applyFont="1" applyFill="1" applyBorder="1" applyAlignment="1" applyProtection="1">
      <alignment horizontal="center" vertical="center"/>
      <protection/>
    </xf>
    <xf numFmtId="0" fontId="21" fillId="32" borderId="30" xfId="0" applyNumberFormat="1" applyFont="1" applyFill="1" applyBorder="1" applyAlignment="1" applyProtection="1">
      <alignment horizontal="center" vertical="center" wrapText="1"/>
      <protection hidden="1"/>
    </xf>
    <xf numFmtId="0" fontId="21" fillId="32" borderId="0" xfId="0" applyNumberFormat="1" applyFont="1" applyFill="1" applyBorder="1" applyAlignment="1" applyProtection="1">
      <alignment horizontal="center" vertical="center" wrapText="1"/>
      <protection hidden="1"/>
    </xf>
    <xf numFmtId="0" fontId="6" fillId="37" borderId="19" xfId="0" applyNumberFormat="1" applyFont="1" applyFill="1" applyBorder="1" applyAlignment="1" applyProtection="1">
      <alignment/>
      <protection locked="0"/>
    </xf>
    <xf numFmtId="0" fontId="0" fillId="0" borderId="25" xfId="0" applyFont="1" applyBorder="1" applyAlignment="1" applyProtection="1">
      <alignment/>
      <protection locked="0"/>
    </xf>
    <xf numFmtId="0" fontId="0" fillId="0" borderId="22" xfId="0" applyFont="1" applyBorder="1" applyAlignment="1" applyProtection="1">
      <alignment/>
      <protection locked="0"/>
    </xf>
    <xf numFmtId="0" fontId="6" fillId="0" borderId="19" xfId="0" applyFont="1" applyBorder="1" applyAlignment="1" applyProtection="1">
      <alignment horizontal="left"/>
      <protection locked="0"/>
    </xf>
    <xf numFmtId="0" fontId="0" fillId="0" borderId="22" xfId="0" applyBorder="1" applyAlignment="1" applyProtection="1">
      <alignment horizontal="left"/>
      <protection locked="0"/>
    </xf>
    <xf numFmtId="0" fontId="6" fillId="37" borderId="19" xfId="0" applyFont="1" applyFill="1" applyBorder="1" applyAlignment="1" applyProtection="1">
      <alignment/>
      <protection locked="0"/>
    </xf>
    <xf numFmtId="0" fontId="0" fillId="0" borderId="22" xfId="0" applyBorder="1" applyAlignment="1" applyProtection="1">
      <alignment/>
      <protection locked="0"/>
    </xf>
    <xf numFmtId="7" fontId="12" fillId="0" borderId="0" xfId="0" applyNumberFormat="1" applyFont="1" applyFill="1" applyBorder="1" applyAlignment="1" applyProtection="1">
      <alignment horizontal="left"/>
      <protection/>
    </xf>
    <xf numFmtId="49" fontId="6" fillId="0" borderId="19" xfId="0" applyNumberFormat="1" applyFont="1" applyBorder="1" applyAlignment="1" applyProtection="1">
      <alignment/>
      <protection locked="0"/>
    </xf>
    <xf numFmtId="196" fontId="6" fillId="57" borderId="19" xfId="0" applyNumberFormat="1" applyFont="1" applyFill="1" applyBorder="1" applyAlignment="1" applyProtection="1">
      <alignment horizontal="right"/>
      <protection/>
    </xf>
    <xf numFmtId="196" fontId="6" fillId="57" borderId="22" xfId="0" applyNumberFormat="1" applyFont="1" applyFill="1" applyBorder="1" applyAlignment="1" applyProtection="1">
      <alignment horizontal="right"/>
      <protection/>
    </xf>
    <xf numFmtId="196" fontId="6" fillId="0" borderId="19" xfId="0" applyNumberFormat="1" applyFont="1" applyBorder="1" applyAlignment="1" applyProtection="1">
      <alignment horizontal="right"/>
      <protection/>
    </xf>
    <xf numFmtId="196" fontId="6" fillId="0" borderId="22" xfId="0" applyNumberFormat="1" applyFont="1" applyBorder="1" applyAlignment="1" applyProtection="1">
      <alignment horizontal="right"/>
      <protection/>
    </xf>
    <xf numFmtId="0" fontId="55" fillId="2" borderId="0" xfId="0" applyNumberFormat="1" applyFont="1" applyFill="1" applyBorder="1" applyAlignment="1" applyProtection="1">
      <alignment horizontal="center" vertical="center" shrinkToFit="1"/>
      <protection/>
    </xf>
    <xf numFmtId="0" fontId="55" fillId="2" borderId="12" xfId="0" applyNumberFormat="1" applyFont="1" applyFill="1" applyBorder="1" applyAlignment="1" applyProtection="1">
      <alignment horizontal="center" vertical="center" shrinkToFit="1"/>
      <protection/>
    </xf>
    <xf numFmtId="0" fontId="6" fillId="50" borderId="30" xfId="0" applyFont="1" applyFill="1" applyBorder="1" applyAlignment="1" applyProtection="1">
      <alignment horizontal="center" vertical="center" wrapText="1"/>
      <protection/>
    </xf>
    <xf numFmtId="0" fontId="6" fillId="50" borderId="29" xfId="0" applyFont="1" applyFill="1" applyBorder="1" applyAlignment="1" applyProtection="1">
      <alignment horizontal="center" vertical="center" wrapText="1"/>
      <protection/>
    </xf>
    <xf numFmtId="0" fontId="31" fillId="55" borderId="29" xfId="0" applyFont="1" applyFill="1" applyBorder="1" applyAlignment="1" applyProtection="1">
      <alignment horizontal="left"/>
      <protection/>
    </xf>
    <xf numFmtId="0" fontId="31" fillId="55" borderId="12" xfId="0" applyFont="1" applyFill="1" applyBorder="1" applyAlignment="1" applyProtection="1">
      <alignment horizontal="left"/>
      <protection/>
    </xf>
    <xf numFmtId="0" fontId="15" fillId="38" borderId="19" xfId="0" applyFont="1" applyFill="1" applyBorder="1" applyAlignment="1" applyProtection="1">
      <alignment/>
      <protection/>
    </xf>
    <xf numFmtId="0" fontId="0" fillId="0" borderId="22" xfId="0" applyBorder="1" applyAlignment="1">
      <alignment/>
    </xf>
    <xf numFmtId="0" fontId="6" fillId="0" borderId="19" xfId="0" applyFont="1" applyFill="1" applyBorder="1" applyAlignment="1" applyProtection="1">
      <alignment horizontal="left"/>
      <protection locked="0"/>
    </xf>
    <xf numFmtId="0" fontId="0" fillId="0" borderId="25" xfId="0" applyFont="1" applyBorder="1" applyAlignment="1" applyProtection="1">
      <alignment horizontal="left"/>
      <protection locked="0"/>
    </xf>
    <xf numFmtId="0" fontId="0" fillId="0" borderId="22" xfId="0" applyFont="1" applyBorder="1" applyAlignment="1" applyProtection="1">
      <alignment horizontal="left"/>
      <protection locked="0"/>
    </xf>
    <xf numFmtId="0" fontId="0" fillId="0" borderId="142" xfId="0" applyFont="1" applyBorder="1" applyAlignment="1" applyProtection="1">
      <alignment/>
      <protection locked="0"/>
    </xf>
    <xf numFmtId="170" fontId="57" fillId="51" borderId="143" xfId="0" applyNumberFormat="1" applyFont="1" applyFill="1" applyBorder="1" applyAlignment="1" applyProtection="1">
      <alignment horizontal="center" wrapText="1"/>
      <protection/>
    </xf>
    <xf numFmtId="170" fontId="57" fillId="51" borderId="144" xfId="0" applyNumberFormat="1" applyFont="1" applyFill="1" applyBorder="1" applyAlignment="1" applyProtection="1">
      <alignment horizontal="center" wrapText="1"/>
      <protection/>
    </xf>
    <xf numFmtId="0" fontId="6" fillId="0" borderId="0" xfId="0" applyFont="1" applyAlignment="1" applyProtection="1">
      <alignment horizontal="center"/>
      <protection/>
    </xf>
    <xf numFmtId="201" fontId="6" fillId="0" borderId="19" xfId="44" applyNumberFormat="1" applyFont="1" applyBorder="1" applyAlignment="1" applyProtection="1">
      <alignment horizontal="right"/>
      <protection/>
    </xf>
    <xf numFmtId="201" fontId="6" fillId="0" borderId="22" xfId="44" applyNumberFormat="1" applyFont="1" applyBorder="1" applyAlignment="1" applyProtection="1">
      <alignment horizontal="right"/>
      <protection/>
    </xf>
    <xf numFmtId="0" fontId="110" fillId="0" borderId="0" xfId="0" applyFont="1" applyAlignment="1" applyProtection="1">
      <alignment horizontal="left" wrapText="1"/>
      <protection/>
    </xf>
    <xf numFmtId="0" fontId="93" fillId="3" borderId="0" xfId="16" applyAlignment="1" applyProtection="1">
      <alignment horizontal="left" vertical="top" wrapText="1"/>
      <protection/>
    </xf>
    <xf numFmtId="0" fontId="8" fillId="0" borderId="0" xfId="0" applyFont="1" applyAlignment="1" applyProtection="1">
      <alignment horizontal="center"/>
      <protection/>
    </xf>
    <xf numFmtId="201" fontId="8" fillId="0" borderId="15" xfId="0" applyNumberFormat="1" applyFont="1" applyBorder="1" applyAlignment="1" applyProtection="1">
      <alignment horizontal="right"/>
      <protection/>
    </xf>
    <xf numFmtId="0" fontId="8" fillId="0" borderId="15" xfId="0" applyFont="1" applyBorder="1" applyAlignment="1" applyProtection="1">
      <alignment horizontal="right"/>
      <protection/>
    </xf>
    <xf numFmtId="170" fontId="111" fillId="45" borderId="30" xfId="0" applyNumberFormat="1" applyFont="1" applyFill="1" applyBorder="1" applyAlignment="1" applyProtection="1">
      <alignment horizontal="center" vertical="center" wrapText="1"/>
      <protection/>
    </xf>
    <xf numFmtId="8" fontId="6" fillId="0" borderId="27" xfId="44" applyFont="1" applyBorder="1" applyAlignment="1" applyProtection="1">
      <alignment horizontal="right"/>
      <protection/>
    </xf>
    <xf numFmtId="0" fontId="6" fillId="0" borderId="30" xfId="0" applyFont="1" applyBorder="1" applyAlignment="1" applyProtection="1">
      <alignment horizontal="center" vertical="center" wrapText="1"/>
      <protection/>
    </xf>
    <xf numFmtId="0" fontId="6" fillId="0" borderId="0" xfId="0" applyFont="1" applyAlignment="1" applyProtection="1">
      <alignment horizontal="center" vertical="center" wrapText="1"/>
      <protection/>
    </xf>
    <xf numFmtId="8" fontId="6" fillId="57" borderId="93" xfId="0" applyNumberFormat="1" applyFont="1" applyFill="1" applyBorder="1" applyAlignment="1" applyProtection="1">
      <alignment horizontal="center"/>
      <protection/>
    </xf>
    <xf numFmtId="8" fontId="6" fillId="57" borderId="106" xfId="0" applyNumberFormat="1" applyFont="1" applyFill="1" applyBorder="1" applyAlignment="1" applyProtection="1">
      <alignment horizontal="center"/>
      <protection/>
    </xf>
    <xf numFmtId="0" fontId="6" fillId="0" borderId="106" xfId="0" applyFont="1" applyBorder="1" applyAlignment="1" applyProtection="1">
      <alignment horizontal="center"/>
      <protection/>
    </xf>
    <xf numFmtId="0" fontId="6" fillId="0" borderId="73" xfId="0" applyFont="1" applyBorder="1" applyAlignment="1" applyProtection="1">
      <alignment horizontal="center"/>
      <protection/>
    </xf>
    <xf numFmtId="8" fontId="6" fillId="0" borderId="139" xfId="0" applyNumberFormat="1" applyFont="1" applyBorder="1" applyAlignment="1" applyProtection="1">
      <alignment horizontal="center"/>
      <protection/>
    </xf>
    <xf numFmtId="0" fontId="112" fillId="60" borderId="106" xfId="0" applyFont="1" applyFill="1" applyBorder="1" applyAlignment="1">
      <alignment horizontal="left"/>
    </xf>
    <xf numFmtId="0" fontId="112" fillId="60" borderId="139" xfId="0" applyFont="1" applyFill="1" applyBorder="1" applyAlignment="1">
      <alignment horizontal="left"/>
    </xf>
    <xf numFmtId="171" fontId="5" fillId="37" borderId="63" xfId="0" applyNumberFormat="1" applyFont="1" applyFill="1" applyBorder="1" applyAlignment="1" applyProtection="1">
      <alignment horizontal="left"/>
      <protection/>
    </xf>
    <xf numFmtId="171" fontId="5" fillId="37" borderId="62" xfId="0" applyNumberFormat="1" applyFont="1" applyFill="1" applyBorder="1" applyAlignment="1" applyProtection="1">
      <alignment horizontal="left"/>
      <protection/>
    </xf>
    <xf numFmtId="171" fontId="5" fillId="37" borderId="145" xfId="0" applyNumberFormat="1" applyFont="1" applyFill="1" applyBorder="1" applyAlignment="1" applyProtection="1">
      <alignment horizontal="left"/>
      <protection/>
    </xf>
    <xf numFmtId="171" fontId="5" fillId="37" borderId="136" xfId="0" applyNumberFormat="1" applyFont="1" applyFill="1" applyBorder="1" applyAlignment="1" applyProtection="1">
      <alignment horizontal="left"/>
      <protection/>
    </xf>
    <xf numFmtId="171" fontId="5" fillId="37" borderId="128" xfId="0" applyNumberFormat="1" applyFont="1" applyFill="1" applyBorder="1" applyAlignment="1" applyProtection="1">
      <alignment horizontal="left"/>
      <protection/>
    </xf>
    <xf numFmtId="171" fontId="5" fillId="37" borderId="146" xfId="0" applyNumberFormat="1" applyFont="1" applyFill="1" applyBorder="1" applyAlignment="1" applyProtection="1">
      <alignment horizontal="left"/>
      <protection/>
    </xf>
    <xf numFmtId="171" fontId="5" fillId="37" borderId="147" xfId="0" applyNumberFormat="1" applyFont="1" applyFill="1" applyBorder="1" applyAlignment="1" applyProtection="1">
      <alignment horizontal="left"/>
      <protection/>
    </xf>
    <xf numFmtId="171" fontId="5" fillId="37" borderId="123" xfId="0" applyNumberFormat="1" applyFont="1" applyFill="1" applyBorder="1" applyAlignment="1" applyProtection="1">
      <alignment horizontal="left"/>
      <protection/>
    </xf>
    <xf numFmtId="0" fontId="61" fillId="37" borderId="15" xfId="0" applyFont="1" applyFill="1" applyBorder="1" applyAlignment="1" applyProtection="1">
      <alignment horizontal="right"/>
      <protection hidden="1"/>
    </xf>
    <xf numFmtId="0" fontId="61" fillId="37" borderId="16" xfId="0" applyFont="1" applyFill="1" applyBorder="1" applyAlignment="1" applyProtection="1">
      <alignment horizontal="right"/>
      <protection hidden="1"/>
    </xf>
    <xf numFmtId="0" fontId="5" fillId="37" borderId="19" xfId="0" applyNumberFormat="1" applyFont="1" applyFill="1" applyBorder="1" applyAlignment="1" applyProtection="1">
      <alignment horizontal="center"/>
      <protection hidden="1"/>
    </xf>
    <xf numFmtId="0" fontId="5" fillId="37" borderId="22" xfId="0" applyNumberFormat="1" applyFont="1" applyFill="1" applyBorder="1" applyAlignment="1" applyProtection="1">
      <alignment horizontal="center"/>
      <protection hidden="1"/>
    </xf>
    <xf numFmtId="49" fontId="5" fillId="37" borderId="19" xfId="0" applyNumberFormat="1" applyFont="1" applyFill="1" applyBorder="1" applyAlignment="1" applyProtection="1">
      <alignment horizontal="center"/>
      <protection hidden="1"/>
    </xf>
    <xf numFmtId="49" fontId="5" fillId="37" borderId="22" xfId="0" applyNumberFormat="1" applyFont="1" applyFill="1" applyBorder="1" applyAlignment="1" applyProtection="1">
      <alignment horizontal="center"/>
      <protection hidden="1"/>
    </xf>
    <xf numFmtId="164" fontId="23" fillId="55" borderId="14" xfId="0" applyNumberFormat="1" applyFont="1" applyFill="1" applyBorder="1" applyAlignment="1" applyProtection="1">
      <alignment horizontal="right" vertical="center" wrapText="1"/>
      <protection hidden="1"/>
    </xf>
    <xf numFmtId="164" fontId="23" fillId="55" borderId="16" xfId="0" applyNumberFormat="1" applyFont="1" applyFill="1" applyBorder="1" applyAlignment="1" applyProtection="1">
      <alignment horizontal="right" vertical="center" wrapText="1"/>
      <protection hidden="1"/>
    </xf>
    <xf numFmtId="164" fontId="23" fillId="55" borderId="29" xfId="0" applyNumberFormat="1" applyFont="1" applyFill="1" applyBorder="1" applyAlignment="1" applyProtection="1">
      <alignment horizontal="right" vertical="center" wrapText="1"/>
      <protection hidden="1"/>
    </xf>
    <xf numFmtId="164" fontId="23" fillId="55" borderId="23" xfId="0" applyNumberFormat="1" applyFont="1" applyFill="1" applyBorder="1" applyAlignment="1" applyProtection="1">
      <alignment horizontal="right" vertical="center" wrapText="1"/>
      <protection hidden="1"/>
    </xf>
    <xf numFmtId="172" fontId="5" fillId="37" borderId="147" xfId="0" applyNumberFormat="1" applyFont="1" applyFill="1" applyBorder="1" applyAlignment="1" applyProtection="1">
      <alignment horizontal="right"/>
      <protection hidden="1"/>
    </xf>
    <xf numFmtId="172" fontId="5" fillId="37" borderId="148" xfId="0" applyNumberFormat="1" applyFont="1" applyFill="1" applyBorder="1" applyAlignment="1" applyProtection="1">
      <alignment horizontal="right"/>
      <protection hidden="1"/>
    </xf>
    <xf numFmtId="0" fontId="31" fillId="37" borderId="10" xfId="0" applyFont="1" applyFill="1" applyBorder="1" applyAlignment="1" applyProtection="1">
      <alignment horizontal="left" vertical="top" wrapText="1"/>
      <protection/>
    </xf>
    <xf numFmtId="0" fontId="31" fillId="37" borderId="0" xfId="0" applyFont="1" applyFill="1" applyBorder="1" applyAlignment="1" applyProtection="1">
      <alignment horizontal="left" vertical="top" wrapText="1"/>
      <protection/>
    </xf>
    <xf numFmtId="0" fontId="31" fillId="37" borderId="13" xfId="0" applyFont="1" applyFill="1" applyBorder="1" applyAlignment="1" applyProtection="1">
      <alignment horizontal="left" vertical="top" wrapText="1"/>
      <protection/>
    </xf>
    <xf numFmtId="0" fontId="31" fillId="37" borderId="71" xfId="0" applyFont="1" applyFill="1" applyBorder="1" applyAlignment="1" applyProtection="1">
      <alignment horizontal="left" vertical="top" wrapText="1"/>
      <protection/>
    </xf>
    <xf numFmtId="0" fontId="31" fillId="37" borderId="12" xfId="0" applyFont="1" applyFill="1" applyBorder="1" applyAlignment="1" applyProtection="1">
      <alignment horizontal="left" vertical="top" wrapText="1"/>
      <protection/>
    </xf>
    <xf numFmtId="0" fontId="31" fillId="37" borderId="92" xfId="0" applyFont="1" applyFill="1" applyBorder="1" applyAlignment="1" applyProtection="1">
      <alignment horizontal="left" vertical="top" wrapText="1"/>
      <protection/>
    </xf>
    <xf numFmtId="0" fontId="6" fillId="0" borderId="139" xfId="0" applyFont="1" applyBorder="1" applyAlignment="1" applyProtection="1">
      <alignment horizontal="center"/>
      <protection/>
    </xf>
    <xf numFmtId="196" fontId="6" fillId="0" borderId="93" xfId="0" applyNumberFormat="1" applyFont="1" applyBorder="1" applyAlignment="1" applyProtection="1">
      <alignment horizontal="right"/>
      <protection/>
    </xf>
    <xf numFmtId="0" fontId="6" fillId="0" borderId="93" xfId="0" applyFont="1" applyBorder="1" applyAlignment="1" applyProtection="1">
      <alignment horizontal="right"/>
      <protection/>
    </xf>
    <xf numFmtId="0" fontId="23" fillId="0" borderId="71" xfId="0" applyFont="1" applyBorder="1" applyAlignment="1" applyProtection="1">
      <alignment horizontal="center"/>
      <protection/>
    </xf>
    <xf numFmtId="0" fontId="23" fillId="0" borderId="12" xfId="0" applyFont="1" applyBorder="1" applyAlignment="1" applyProtection="1">
      <alignment horizontal="center"/>
      <protection/>
    </xf>
    <xf numFmtId="172" fontId="5" fillId="37" borderId="63" xfId="0" applyNumberFormat="1" applyFont="1" applyFill="1" applyBorder="1" applyAlignment="1" applyProtection="1">
      <alignment horizontal="right"/>
      <protection hidden="1"/>
    </xf>
    <xf numFmtId="172" fontId="5" fillId="37" borderId="64" xfId="0" applyNumberFormat="1" applyFont="1" applyFill="1" applyBorder="1" applyAlignment="1" applyProtection="1">
      <alignment horizontal="right"/>
      <protection hidden="1"/>
    </xf>
    <xf numFmtId="171" fontId="5" fillId="37" borderId="62" xfId="0" applyNumberFormat="1" applyFont="1" applyFill="1" applyBorder="1" applyAlignment="1" applyProtection="1">
      <alignment horizontal="left" vertical="top" wrapText="1"/>
      <protection hidden="1"/>
    </xf>
    <xf numFmtId="171" fontId="5" fillId="37" borderId="34" xfId="0" applyNumberFormat="1" applyFont="1" applyFill="1" applyBorder="1" applyAlignment="1" applyProtection="1">
      <alignment horizontal="left" vertical="top" wrapText="1"/>
      <protection hidden="1"/>
    </xf>
    <xf numFmtId="0" fontId="6" fillId="37" borderId="96" xfId="0" applyFont="1" applyFill="1" applyBorder="1" applyAlignment="1" applyProtection="1">
      <alignment horizontal="left"/>
      <protection locked="0"/>
    </xf>
    <xf numFmtId="0" fontId="6" fillId="37" borderId="73" xfId="0" applyFont="1" applyFill="1" applyBorder="1" applyAlignment="1" applyProtection="1">
      <alignment horizontal="left"/>
      <protection locked="0"/>
    </xf>
    <xf numFmtId="0" fontId="6" fillId="37" borderId="75" xfId="0" applyFont="1" applyFill="1" applyBorder="1" applyAlignment="1" applyProtection="1">
      <alignment horizontal="left"/>
      <protection locked="0"/>
    </xf>
    <xf numFmtId="0" fontId="6" fillId="0" borderId="149" xfId="0" applyFont="1" applyBorder="1" applyAlignment="1" applyProtection="1">
      <alignment horizontal="left"/>
      <protection locked="0"/>
    </xf>
    <xf numFmtId="0" fontId="6" fillId="0" borderId="97" xfId="0" applyFont="1" applyBorder="1" applyAlignment="1" applyProtection="1">
      <alignment horizontal="left"/>
      <protection locked="0"/>
    </xf>
    <xf numFmtId="0" fontId="6" fillId="0" borderId="150" xfId="0" applyFont="1" applyBorder="1" applyAlignment="1" applyProtection="1">
      <alignment horizontal="left"/>
      <protection locked="0"/>
    </xf>
    <xf numFmtId="0" fontId="6" fillId="60" borderId="0" xfId="0" applyFont="1" applyFill="1" applyAlignment="1" applyProtection="1">
      <alignment horizontal="left" vertical="top" wrapText="1"/>
      <protection/>
    </xf>
    <xf numFmtId="171" fontId="47" fillId="37" borderId="0" xfId="0" applyNumberFormat="1" applyFont="1" applyFill="1" applyBorder="1" applyAlignment="1" applyProtection="1">
      <alignment horizontal="left" vertical="top" wrapText="1"/>
      <protection hidden="1"/>
    </xf>
    <xf numFmtId="0" fontId="47" fillId="37" borderId="0" xfId="0" applyNumberFormat="1" applyFont="1" applyFill="1" applyAlignment="1" applyProtection="1">
      <alignment vertical="top" wrapText="1"/>
      <protection/>
    </xf>
    <xf numFmtId="0" fontId="5" fillId="37" borderId="0" xfId="0" applyFont="1" applyFill="1" applyBorder="1" applyAlignment="1" applyProtection="1">
      <alignment horizontal="center"/>
      <protection hidden="1"/>
    </xf>
    <xf numFmtId="0" fontId="42" fillId="0" borderId="30" xfId="0" applyFont="1" applyBorder="1" applyAlignment="1" applyProtection="1">
      <alignment horizontal="left" vertical="top" wrapText="1"/>
      <protection/>
    </xf>
    <xf numFmtId="0" fontId="42" fillId="0" borderId="0" xfId="0" applyFont="1" applyBorder="1" applyAlignment="1" applyProtection="1">
      <alignment horizontal="left" vertical="top" wrapText="1"/>
      <protection/>
    </xf>
    <xf numFmtId="0" fontId="42" fillId="0" borderId="11" xfId="0" applyFont="1" applyBorder="1" applyAlignment="1" applyProtection="1">
      <alignment horizontal="left" vertical="top" wrapText="1"/>
      <protection/>
    </xf>
    <xf numFmtId="0" fontId="42" fillId="0" borderId="133" xfId="0" applyFont="1" applyBorder="1" applyAlignment="1" applyProtection="1">
      <alignment horizontal="left" vertical="top" wrapText="1"/>
      <protection/>
    </xf>
    <xf numFmtId="0" fontId="42" fillId="0" borderId="126" xfId="0" applyFont="1" applyBorder="1" applyAlignment="1" applyProtection="1">
      <alignment horizontal="left" vertical="top" wrapText="1"/>
      <protection/>
    </xf>
    <xf numFmtId="0" fontId="42" fillId="0" borderId="134" xfId="0" applyFont="1" applyBorder="1" applyAlignment="1" applyProtection="1">
      <alignment horizontal="left" vertical="top" wrapText="1"/>
      <protection/>
    </xf>
    <xf numFmtId="171" fontId="47" fillId="37" borderId="58" xfId="0" applyNumberFormat="1" applyFont="1" applyFill="1" applyBorder="1" applyAlignment="1" applyProtection="1">
      <alignment horizontal="left" vertical="top" wrapText="1"/>
      <protection/>
    </xf>
    <xf numFmtId="171" fontId="47" fillId="37" borderId="27" xfId="0" applyNumberFormat="1" applyFont="1" applyFill="1" applyBorder="1" applyAlignment="1" applyProtection="1">
      <alignment horizontal="left" vertical="top" wrapText="1"/>
      <protection/>
    </xf>
    <xf numFmtId="171" fontId="47" fillId="37" borderId="59" xfId="0" applyNumberFormat="1" applyFont="1" applyFill="1" applyBorder="1" applyAlignment="1" applyProtection="1">
      <alignment horizontal="left" vertical="top" wrapText="1"/>
      <protection/>
    </xf>
    <xf numFmtId="171" fontId="47" fillId="37" borderId="50" xfId="0" applyNumberFormat="1" applyFont="1" applyFill="1" applyBorder="1" applyAlignment="1" applyProtection="1">
      <alignment horizontal="left" vertical="top" wrapText="1"/>
      <protection/>
    </xf>
    <xf numFmtId="171" fontId="47" fillId="37" borderId="0" xfId="0" applyNumberFormat="1" applyFont="1" applyFill="1" applyBorder="1" applyAlignment="1" applyProtection="1">
      <alignment horizontal="left" vertical="top" wrapText="1"/>
      <protection/>
    </xf>
    <xf numFmtId="171" fontId="47" fillId="37" borderId="11" xfId="0" applyNumberFormat="1" applyFont="1" applyFill="1" applyBorder="1" applyAlignment="1" applyProtection="1">
      <alignment horizontal="left" vertical="top" wrapText="1"/>
      <protection/>
    </xf>
    <xf numFmtId="171" fontId="5" fillId="37" borderId="151" xfId="0" applyNumberFormat="1" applyFont="1" applyFill="1" applyBorder="1" applyAlignment="1" applyProtection="1">
      <alignment horizontal="center"/>
      <protection/>
    </xf>
    <xf numFmtId="171" fontId="5" fillId="37" borderId="128" xfId="0" applyNumberFormat="1" applyFont="1" applyFill="1" applyBorder="1" applyAlignment="1" applyProtection="1">
      <alignment horizontal="center"/>
      <protection/>
    </xf>
    <xf numFmtId="171" fontId="5" fillId="37" borderId="146" xfId="0" applyNumberFormat="1" applyFont="1" applyFill="1" applyBorder="1" applyAlignment="1" applyProtection="1">
      <alignment horizontal="center"/>
      <protection/>
    </xf>
    <xf numFmtId="173" fontId="5" fillId="37" borderId="151" xfId="0" applyNumberFormat="1" applyFont="1" applyFill="1" applyBorder="1" applyAlignment="1" applyProtection="1">
      <alignment horizontal="right"/>
      <protection hidden="1"/>
    </xf>
    <xf numFmtId="173" fontId="5" fillId="37" borderId="152" xfId="0" applyNumberFormat="1" applyFont="1" applyFill="1" applyBorder="1" applyAlignment="1" applyProtection="1">
      <alignment horizontal="right"/>
      <protection hidden="1"/>
    </xf>
    <xf numFmtId="173" fontId="5" fillId="37" borderId="63" xfId="0" applyNumberFormat="1" applyFont="1" applyFill="1" applyBorder="1" applyAlignment="1" applyProtection="1">
      <alignment horizontal="right"/>
      <protection hidden="1"/>
    </xf>
    <xf numFmtId="173" fontId="5" fillId="37" borderId="130" xfId="0" applyNumberFormat="1" applyFont="1" applyFill="1" applyBorder="1" applyAlignment="1" applyProtection="1">
      <alignment horizontal="right"/>
      <protection hidden="1"/>
    </xf>
    <xf numFmtId="173" fontId="5" fillId="37" borderId="147" xfId="0" applyNumberFormat="1" applyFont="1" applyFill="1" applyBorder="1" applyAlignment="1" applyProtection="1">
      <alignment horizontal="right"/>
      <protection hidden="1"/>
    </xf>
    <xf numFmtId="173" fontId="5" fillId="37" borderId="132" xfId="0" applyNumberFormat="1" applyFont="1" applyFill="1" applyBorder="1" applyAlignment="1" applyProtection="1">
      <alignment horizontal="right"/>
      <protection hidden="1"/>
    </xf>
    <xf numFmtId="173" fontId="5" fillId="37" borderId="153" xfId="0" applyNumberFormat="1" applyFont="1" applyFill="1" applyBorder="1" applyAlignment="1" applyProtection="1">
      <alignment horizontal="right"/>
      <protection hidden="1"/>
    </xf>
    <xf numFmtId="0" fontId="5" fillId="37" borderId="15" xfId="0" applyFont="1" applyFill="1" applyBorder="1" applyAlignment="1" applyProtection="1">
      <alignment horizontal="right" vertical="top"/>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b/>
        <i val="0"/>
      </font>
      <fill>
        <patternFill patternType="solid">
          <fgColor indexed="65"/>
          <bgColor theme="0" tint="-0.149959996342659"/>
        </patternFill>
      </fill>
      <border>
        <left style="thin">
          <color theme="1"/>
        </left>
        <right style="thin">
          <color theme="1"/>
        </right>
        <top style="thin">
          <color theme="1"/>
        </top>
        <bottom>
          <color indexed="63"/>
        </bottom>
      </border>
    </dxf>
    <dxf>
      <font>
        <b/>
        <i val="0"/>
        <color theme="1"/>
      </font>
      <fill>
        <patternFill>
          <fgColor indexed="64"/>
          <bgColor indexed="10"/>
        </patternFill>
      </fill>
      <border>
        <left style="thin"/>
        <right style="thin"/>
        <top style="thin"/>
        <bottom style="thin"/>
      </border>
    </dxf>
    <dxf>
      <font>
        <b/>
        <i val="0"/>
      </font>
      <fill>
        <patternFill>
          <fgColor indexed="64"/>
          <bgColor indexed="10"/>
        </patternFill>
      </fill>
      <border>
        <left style="thin"/>
        <right style="thin"/>
        <top style="thin"/>
        <bottom style="thin"/>
      </border>
    </dxf>
    <dxf>
      <font>
        <b/>
        <i val="0"/>
        <color theme="0"/>
      </font>
      <fill>
        <patternFill>
          <bgColor rgb="FFFF0000"/>
        </patternFill>
      </fill>
    </dxf>
    <dxf>
      <font>
        <b/>
        <i val="0"/>
        <strike val="0"/>
        <color theme="0"/>
      </font>
      <fill>
        <patternFill patternType="solid">
          <fgColor rgb="FFFF0000"/>
          <bgColor rgb="FFFF0000"/>
        </patternFill>
      </fill>
      <border>
        <left style="thin">
          <color rgb="FF9C0006"/>
        </left>
        <right style="thin">
          <color rgb="FF9C0006"/>
        </right>
        <top style="thin">
          <color rgb="FF9C0006"/>
        </top>
        <bottom style="thin">
          <color rgb="FF9C0006"/>
        </bottom>
      </border>
    </dxf>
    <dxf>
      <font>
        <b/>
        <i val="0"/>
        <strike val="0"/>
        <color theme="0"/>
      </font>
      <fill>
        <patternFill patternType="solid">
          <fgColor rgb="FFFF0000"/>
          <bgColor rgb="FFFF0000"/>
        </patternFill>
      </fill>
      <border>
        <left style="thin">
          <color rgb="FF9C0006"/>
        </left>
        <right style="thin">
          <color rgb="FF9C0006"/>
        </right>
        <top style="thin">
          <color rgb="FF9C0006"/>
        </top>
        <bottom style="thin">
          <color rgb="FF9C0006"/>
        </bottom>
      </border>
    </dxf>
    <dxf>
      <font>
        <b/>
        <i val="0"/>
        <color theme="0"/>
      </font>
      <fill>
        <patternFill>
          <bgColor rgb="FFFF0000"/>
        </patternFill>
      </fill>
      <border/>
    </dxf>
    <dxf>
      <font>
        <b/>
        <i val="0"/>
      </font>
      <fill>
        <gradientFill degree="90">
          <stop position="0">
            <color rgb="FFFF0000"/>
          </stop>
          <stop position="1">
            <color rgb="FFFF0000"/>
          </stop>
        </gradientFill>
      </fill>
      <border>
        <left style="thin">
          <color rgb="FF000000"/>
        </left>
        <right style="thin">
          <color rgb="FF000000"/>
        </right>
        <top style="thin"/>
        <bottom style="thin">
          <color rgb="FF000000"/>
        </bottom>
      </border>
    </dxf>
    <dxf>
      <font>
        <b/>
        <i val="0"/>
        <color theme="1"/>
      </font>
      <fill>
        <gradientFill degree="90">
          <stop position="0">
            <color rgb="FFFF0000"/>
          </stop>
          <stop position="1">
            <color rgb="FFFF0000"/>
          </stop>
        </gradientFill>
      </fill>
      <border>
        <left style="thin">
          <color rgb="FF000000"/>
        </left>
        <right style="thin">
          <color rgb="FF000000"/>
        </right>
        <top style="thin"/>
        <bottom style="thin">
          <color rgb="FF000000"/>
        </bottom>
      </border>
    </dxf>
    <dxf>
      <font>
        <b/>
        <i val="0"/>
      </font>
      <fill>
        <patternFill patternType="solid">
          <fgColor indexed="65"/>
          <bgColor theme="0" tint="-0.149959996342659"/>
        </patternFill>
      </fill>
      <border>
        <left style="thin">
          <color theme="1"/>
        </left>
        <right style="thin">
          <color theme="1"/>
        </right>
        <top style="thin">
          <color theme="1"/>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171450</xdr:colOff>
      <xdr:row>85</xdr:row>
      <xdr:rowOff>0</xdr:rowOff>
    </xdr:from>
    <xdr:to>
      <xdr:col>38</xdr:col>
      <xdr:colOff>38100</xdr:colOff>
      <xdr:row>85</xdr:row>
      <xdr:rowOff>0</xdr:rowOff>
    </xdr:to>
    <xdr:sp>
      <xdr:nvSpPr>
        <xdr:cNvPr id="1" name="Text 99"/>
        <xdr:cNvSpPr txBox="1">
          <a:spLocks noChangeArrowheads="1"/>
        </xdr:cNvSpPr>
      </xdr:nvSpPr>
      <xdr:spPr>
        <a:xfrm>
          <a:off x="26822400" y="21574125"/>
          <a:ext cx="6696075" cy="0"/>
        </a:xfrm>
        <a:prstGeom prst="rect">
          <a:avLst/>
        </a:prstGeom>
        <a:solidFill>
          <a:srgbClr val="FFFFFF"/>
        </a:solidFill>
        <a:ln w="1" cmpd="sng">
          <a:noFill/>
        </a:ln>
      </xdr:spPr>
      <xdr:txBody>
        <a:bodyPr vertOverflow="clip" wrap="square" lIns="36576" tIns="22860" rIns="36576" bIns="22860" anchor="ctr"/>
        <a:p>
          <a:pPr algn="ctr">
            <a:defRPr/>
          </a:pPr>
          <a:r>
            <a:rPr lang="en-US" cap="none" sz="1400" b="1" i="0" u="none" baseline="0">
              <a:solidFill>
                <a:srgbClr val="000000"/>
              </a:solidFill>
            </a:rPr>
            <a:t>Travel Expense Voucher - Continuation Sheet</a:t>
          </a:r>
        </a:p>
      </xdr:txBody>
    </xdr:sp>
    <xdr:clientData/>
  </xdr:twoCellAnchor>
  <xdr:twoCellAnchor>
    <xdr:from>
      <xdr:col>30</xdr:col>
      <xdr:colOff>542925</xdr:colOff>
      <xdr:row>85</xdr:row>
      <xdr:rowOff>0</xdr:rowOff>
    </xdr:from>
    <xdr:to>
      <xdr:col>32</xdr:col>
      <xdr:colOff>28575</xdr:colOff>
      <xdr:row>85</xdr:row>
      <xdr:rowOff>0</xdr:rowOff>
    </xdr:to>
    <xdr:sp>
      <xdr:nvSpPr>
        <xdr:cNvPr id="2" name="Text 100"/>
        <xdr:cNvSpPr txBox="1">
          <a:spLocks noChangeArrowheads="1"/>
        </xdr:cNvSpPr>
      </xdr:nvSpPr>
      <xdr:spPr>
        <a:xfrm>
          <a:off x="27393900" y="21574125"/>
          <a:ext cx="292417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2. Location at which expense was incurred.  Points between which travel was necessary.  Method of transportation used and mileage rate allowed.  Each days expense must be shown separately.</a:t>
          </a:r>
        </a:p>
      </xdr:txBody>
    </xdr:sp>
    <xdr:clientData/>
  </xdr:twoCellAnchor>
  <xdr:twoCellAnchor>
    <xdr:from>
      <xdr:col>32</xdr:col>
      <xdr:colOff>38100</xdr:colOff>
      <xdr:row>85</xdr:row>
      <xdr:rowOff>0</xdr:rowOff>
    </xdr:from>
    <xdr:to>
      <xdr:col>33</xdr:col>
      <xdr:colOff>0</xdr:colOff>
      <xdr:row>85</xdr:row>
      <xdr:rowOff>0</xdr:rowOff>
    </xdr:to>
    <xdr:sp>
      <xdr:nvSpPr>
        <xdr:cNvPr id="3" name="Text 101"/>
        <xdr:cNvSpPr txBox="1">
          <a:spLocks noChangeArrowheads="1"/>
        </xdr:cNvSpPr>
      </xdr:nvSpPr>
      <xdr:spPr>
        <a:xfrm>
          <a:off x="30327600" y="21574125"/>
          <a:ext cx="52387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3. Miles Traveled</a:t>
          </a:r>
        </a:p>
      </xdr:txBody>
    </xdr:sp>
    <xdr:clientData/>
  </xdr:twoCellAnchor>
  <xdr:twoCellAnchor>
    <xdr:from>
      <xdr:col>33</xdr:col>
      <xdr:colOff>0</xdr:colOff>
      <xdr:row>85</xdr:row>
      <xdr:rowOff>0</xdr:rowOff>
    </xdr:from>
    <xdr:to>
      <xdr:col>34</xdr:col>
      <xdr:colOff>0</xdr:colOff>
      <xdr:row>85</xdr:row>
      <xdr:rowOff>0</xdr:rowOff>
    </xdr:to>
    <xdr:sp>
      <xdr:nvSpPr>
        <xdr:cNvPr id="4" name="Text 102"/>
        <xdr:cNvSpPr txBox="1">
          <a:spLocks noChangeArrowheads="1"/>
        </xdr:cNvSpPr>
      </xdr:nvSpPr>
      <xdr:spPr>
        <a:xfrm>
          <a:off x="30851475" y="21574125"/>
          <a:ext cx="56197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latin typeface="Century Schoolbook"/>
              <a:ea typeface="Century Schoolbook"/>
              <a:cs typeface="Century Schoolbook"/>
            </a:rPr>
            <a:t>4. Mileage or
</a:t>
          </a:r>
          <a:r>
            <a:rPr lang="en-US" cap="none" sz="600" b="0" i="0" u="none" baseline="0">
              <a:solidFill>
                <a:srgbClr val="000000"/>
              </a:solidFill>
              <a:latin typeface="Century Schoolbook"/>
              <a:ea typeface="Century Schoolbook"/>
              <a:cs typeface="Century Schoolbook"/>
            </a:rPr>
            <a:t>Fares</a:t>
          </a:r>
        </a:p>
      </xdr:txBody>
    </xdr:sp>
    <xdr:clientData/>
  </xdr:twoCellAnchor>
  <xdr:twoCellAnchor>
    <xdr:from>
      <xdr:col>30</xdr:col>
      <xdr:colOff>0</xdr:colOff>
      <xdr:row>85</xdr:row>
      <xdr:rowOff>0</xdr:rowOff>
    </xdr:from>
    <xdr:to>
      <xdr:col>30</xdr:col>
      <xdr:colOff>542925</xdr:colOff>
      <xdr:row>85</xdr:row>
      <xdr:rowOff>0</xdr:rowOff>
    </xdr:to>
    <xdr:sp>
      <xdr:nvSpPr>
        <xdr:cNvPr id="5" name="Text 103"/>
        <xdr:cNvSpPr txBox="1">
          <a:spLocks noChangeArrowheads="1"/>
        </xdr:cNvSpPr>
      </xdr:nvSpPr>
      <xdr:spPr>
        <a:xfrm>
          <a:off x="26850975" y="21574125"/>
          <a:ext cx="542925" cy="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800" b="0" i="0" u="none" baseline="0">
              <a:solidFill>
                <a:srgbClr val="000000"/>
              </a:solidFill>
            </a:rPr>
            <a:t>Date</a:t>
          </a:r>
        </a:p>
      </xdr:txBody>
    </xdr:sp>
    <xdr:clientData/>
  </xdr:twoCellAnchor>
  <xdr:twoCellAnchor>
    <xdr:from>
      <xdr:col>35</xdr:col>
      <xdr:colOff>0</xdr:colOff>
      <xdr:row>85</xdr:row>
      <xdr:rowOff>0</xdr:rowOff>
    </xdr:from>
    <xdr:to>
      <xdr:col>37</xdr:col>
      <xdr:colOff>0</xdr:colOff>
      <xdr:row>85</xdr:row>
      <xdr:rowOff>0</xdr:rowOff>
    </xdr:to>
    <xdr:sp>
      <xdr:nvSpPr>
        <xdr:cNvPr id="6" name="Text 104"/>
        <xdr:cNvSpPr txBox="1">
          <a:spLocks noChangeArrowheads="1"/>
        </xdr:cNvSpPr>
      </xdr:nvSpPr>
      <xdr:spPr>
        <a:xfrm>
          <a:off x="31994475" y="21574125"/>
          <a:ext cx="80010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5. Meals</a:t>
          </a:r>
        </a:p>
      </xdr:txBody>
    </xdr:sp>
    <xdr:clientData/>
  </xdr:twoCellAnchor>
  <xdr:twoCellAnchor>
    <xdr:from>
      <xdr:col>35</xdr:col>
      <xdr:colOff>0</xdr:colOff>
      <xdr:row>85</xdr:row>
      <xdr:rowOff>0</xdr:rowOff>
    </xdr:from>
    <xdr:to>
      <xdr:col>36</xdr:col>
      <xdr:colOff>0</xdr:colOff>
      <xdr:row>85</xdr:row>
      <xdr:rowOff>0</xdr:rowOff>
    </xdr:to>
    <xdr:sp>
      <xdr:nvSpPr>
        <xdr:cNvPr id="7" name="Text 105"/>
        <xdr:cNvSpPr txBox="1">
          <a:spLocks noChangeArrowheads="1"/>
        </xdr:cNvSpPr>
      </xdr:nvSpPr>
      <xdr:spPr>
        <a:xfrm>
          <a:off x="31994475" y="21574125"/>
          <a:ext cx="29527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No.</a:t>
          </a:r>
        </a:p>
      </xdr:txBody>
    </xdr:sp>
    <xdr:clientData/>
  </xdr:twoCellAnchor>
  <xdr:twoCellAnchor>
    <xdr:from>
      <xdr:col>36</xdr:col>
      <xdr:colOff>0</xdr:colOff>
      <xdr:row>85</xdr:row>
      <xdr:rowOff>0</xdr:rowOff>
    </xdr:from>
    <xdr:to>
      <xdr:col>37</xdr:col>
      <xdr:colOff>0</xdr:colOff>
      <xdr:row>85</xdr:row>
      <xdr:rowOff>0</xdr:rowOff>
    </xdr:to>
    <xdr:sp>
      <xdr:nvSpPr>
        <xdr:cNvPr id="8" name="Text 106"/>
        <xdr:cNvSpPr txBox="1">
          <a:spLocks noChangeArrowheads="1"/>
        </xdr:cNvSpPr>
      </xdr:nvSpPr>
      <xdr:spPr>
        <a:xfrm>
          <a:off x="32289750" y="21574125"/>
          <a:ext cx="50482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Amount</a:t>
          </a:r>
        </a:p>
      </xdr:txBody>
    </xdr:sp>
    <xdr:clientData/>
  </xdr:twoCellAnchor>
  <xdr:twoCellAnchor>
    <xdr:from>
      <xdr:col>37</xdr:col>
      <xdr:colOff>0</xdr:colOff>
      <xdr:row>85</xdr:row>
      <xdr:rowOff>0</xdr:rowOff>
    </xdr:from>
    <xdr:to>
      <xdr:col>38</xdr:col>
      <xdr:colOff>0</xdr:colOff>
      <xdr:row>85</xdr:row>
      <xdr:rowOff>0</xdr:rowOff>
    </xdr:to>
    <xdr:sp>
      <xdr:nvSpPr>
        <xdr:cNvPr id="9" name="Text 107"/>
        <xdr:cNvSpPr txBox="1">
          <a:spLocks noChangeArrowheads="1"/>
        </xdr:cNvSpPr>
      </xdr:nvSpPr>
      <xdr:spPr>
        <a:xfrm>
          <a:off x="32794575" y="21574125"/>
          <a:ext cx="68580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6.Lodging (Show Pullman Separately)</a:t>
          </a:r>
        </a:p>
      </xdr:txBody>
    </xdr:sp>
    <xdr:clientData/>
  </xdr:twoCellAnchor>
  <xdr:twoCellAnchor>
    <xdr:from>
      <xdr:col>38</xdr:col>
      <xdr:colOff>0</xdr:colOff>
      <xdr:row>85</xdr:row>
      <xdr:rowOff>0</xdr:rowOff>
    </xdr:from>
    <xdr:to>
      <xdr:col>38</xdr:col>
      <xdr:colOff>685800</xdr:colOff>
      <xdr:row>85</xdr:row>
      <xdr:rowOff>0</xdr:rowOff>
    </xdr:to>
    <xdr:sp>
      <xdr:nvSpPr>
        <xdr:cNvPr id="10" name="Text 108"/>
        <xdr:cNvSpPr txBox="1">
          <a:spLocks noChangeArrowheads="1"/>
        </xdr:cNvSpPr>
      </xdr:nvSpPr>
      <xdr:spPr>
        <a:xfrm>
          <a:off x="33480375" y="21574125"/>
          <a:ext cx="68580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7. Other (Itemize in Second Column)</a:t>
          </a:r>
        </a:p>
      </xdr:txBody>
    </xdr:sp>
    <xdr:clientData/>
  </xdr:twoCellAnchor>
  <xdr:twoCellAnchor>
    <xdr:from>
      <xdr:col>39</xdr:col>
      <xdr:colOff>0</xdr:colOff>
      <xdr:row>85</xdr:row>
      <xdr:rowOff>0</xdr:rowOff>
    </xdr:from>
    <xdr:to>
      <xdr:col>39</xdr:col>
      <xdr:colOff>762000</xdr:colOff>
      <xdr:row>85</xdr:row>
      <xdr:rowOff>0</xdr:rowOff>
    </xdr:to>
    <xdr:sp>
      <xdr:nvSpPr>
        <xdr:cNvPr id="11" name="Text 109"/>
        <xdr:cNvSpPr txBox="1">
          <a:spLocks noChangeArrowheads="1"/>
        </xdr:cNvSpPr>
      </xdr:nvSpPr>
      <xdr:spPr>
        <a:xfrm>
          <a:off x="34194750" y="21574125"/>
          <a:ext cx="76200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AMOUNT</a:t>
          </a:r>
        </a:p>
      </xdr:txBody>
    </xdr:sp>
    <xdr:clientData/>
  </xdr:twoCellAnchor>
  <xdr:twoCellAnchor>
    <xdr:from>
      <xdr:col>38</xdr:col>
      <xdr:colOff>133350</xdr:colOff>
      <xdr:row>85</xdr:row>
      <xdr:rowOff>0</xdr:rowOff>
    </xdr:from>
    <xdr:to>
      <xdr:col>39</xdr:col>
      <xdr:colOff>552450</xdr:colOff>
      <xdr:row>85</xdr:row>
      <xdr:rowOff>0</xdr:rowOff>
    </xdr:to>
    <xdr:sp>
      <xdr:nvSpPr>
        <xdr:cNvPr id="12" name="Text 110"/>
        <xdr:cNvSpPr txBox="1">
          <a:spLocks noChangeArrowheads="1"/>
        </xdr:cNvSpPr>
      </xdr:nvSpPr>
      <xdr:spPr>
        <a:xfrm>
          <a:off x="33613725" y="21574125"/>
          <a:ext cx="1133475" cy="0"/>
        </a:xfrm>
        <a:prstGeom prst="rect">
          <a:avLst/>
        </a:prstGeom>
        <a:solidFill>
          <a:srgbClr val="FFFFFF"/>
        </a:solidFill>
        <a:ln w="1" cmpd="sng">
          <a:noFill/>
        </a:ln>
      </xdr:spPr>
      <xdr:txBody>
        <a:bodyPr vertOverflow="clip" wrap="square" lIns="27432" tIns="0" rIns="27432" bIns="22860" anchor="b"/>
        <a:p>
          <a:pPr algn="ctr">
            <a:defRPr/>
          </a:pPr>
          <a:r>
            <a:rPr lang="en-US" cap="none" sz="1000" b="0" i="0" u="none" baseline="0">
              <a:solidFill>
                <a:srgbClr val="000000"/>
              </a:solidFill>
              <a:latin typeface="Geneva"/>
              <a:ea typeface="Geneva"/>
              <a:cs typeface="Geneva"/>
            </a:rPr>
            <a:t>Sheet No. 2</a:t>
          </a:r>
        </a:p>
      </xdr:txBody>
    </xdr:sp>
    <xdr:clientData/>
  </xdr:twoCellAnchor>
  <xdr:twoCellAnchor>
    <xdr:from>
      <xdr:col>1</xdr:col>
      <xdr:colOff>0</xdr:colOff>
      <xdr:row>75</xdr:row>
      <xdr:rowOff>0</xdr:rowOff>
    </xdr:from>
    <xdr:to>
      <xdr:col>1</xdr:col>
      <xdr:colOff>0</xdr:colOff>
      <xdr:row>75</xdr:row>
      <xdr:rowOff>0</xdr:rowOff>
    </xdr:to>
    <xdr:sp>
      <xdr:nvSpPr>
        <xdr:cNvPr id="13" name="Line 162"/>
        <xdr:cNvSpPr>
          <a:spLocks/>
        </xdr:cNvSpPr>
      </xdr:nvSpPr>
      <xdr:spPr>
        <a:xfrm>
          <a:off x="1409700" y="1881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0</xdr:colOff>
      <xdr:row>75</xdr:row>
      <xdr:rowOff>0</xdr:rowOff>
    </xdr:from>
    <xdr:to>
      <xdr:col>2</xdr:col>
      <xdr:colOff>0</xdr:colOff>
      <xdr:row>75</xdr:row>
      <xdr:rowOff>0</xdr:rowOff>
    </xdr:to>
    <xdr:sp>
      <xdr:nvSpPr>
        <xdr:cNvPr id="14" name="Line 163"/>
        <xdr:cNvSpPr>
          <a:spLocks/>
        </xdr:cNvSpPr>
      </xdr:nvSpPr>
      <xdr:spPr>
        <a:xfrm>
          <a:off x="4648200" y="1881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0</xdr:colOff>
      <xdr:row>82</xdr:row>
      <xdr:rowOff>0</xdr:rowOff>
    </xdr:from>
    <xdr:to>
      <xdr:col>4</xdr:col>
      <xdr:colOff>0</xdr:colOff>
      <xdr:row>82</xdr:row>
      <xdr:rowOff>0</xdr:rowOff>
    </xdr:to>
    <xdr:sp>
      <xdr:nvSpPr>
        <xdr:cNvPr id="15" name="Line 165"/>
        <xdr:cNvSpPr>
          <a:spLocks/>
        </xdr:cNvSpPr>
      </xdr:nvSpPr>
      <xdr:spPr>
        <a:xfrm>
          <a:off x="6381750" y="20745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0</xdr:colOff>
      <xdr:row>82</xdr:row>
      <xdr:rowOff>0</xdr:rowOff>
    </xdr:from>
    <xdr:to>
      <xdr:col>7</xdr:col>
      <xdr:colOff>0</xdr:colOff>
      <xdr:row>82</xdr:row>
      <xdr:rowOff>0</xdr:rowOff>
    </xdr:to>
    <xdr:sp>
      <xdr:nvSpPr>
        <xdr:cNvPr id="16" name="Line 166"/>
        <xdr:cNvSpPr>
          <a:spLocks/>
        </xdr:cNvSpPr>
      </xdr:nvSpPr>
      <xdr:spPr>
        <a:xfrm>
          <a:off x="8629650" y="20745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82</xdr:row>
      <xdr:rowOff>0</xdr:rowOff>
    </xdr:from>
    <xdr:to>
      <xdr:col>7</xdr:col>
      <xdr:colOff>0</xdr:colOff>
      <xdr:row>82</xdr:row>
      <xdr:rowOff>0</xdr:rowOff>
    </xdr:to>
    <xdr:sp>
      <xdr:nvSpPr>
        <xdr:cNvPr id="17" name="Line 169"/>
        <xdr:cNvSpPr>
          <a:spLocks/>
        </xdr:cNvSpPr>
      </xdr:nvSpPr>
      <xdr:spPr>
        <a:xfrm>
          <a:off x="7248525" y="2074545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0</xdr:colOff>
      <xdr:row>82</xdr:row>
      <xdr:rowOff>0</xdr:rowOff>
    </xdr:from>
    <xdr:to>
      <xdr:col>6</xdr:col>
      <xdr:colOff>0</xdr:colOff>
      <xdr:row>82</xdr:row>
      <xdr:rowOff>0</xdr:rowOff>
    </xdr:to>
    <xdr:sp>
      <xdr:nvSpPr>
        <xdr:cNvPr id="18" name="Line 170"/>
        <xdr:cNvSpPr>
          <a:spLocks/>
        </xdr:cNvSpPr>
      </xdr:nvSpPr>
      <xdr:spPr>
        <a:xfrm>
          <a:off x="7972425" y="20745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22</xdr:col>
      <xdr:colOff>38100</xdr:colOff>
      <xdr:row>141</xdr:row>
      <xdr:rowOff>19050</xdr:rowOff>
    </xdr:from>
    <xdr:to>
      <xdr:col>29</xdr:col>
      <xdr:colOff>133350</xdr:colOff>
      <xdr:row>145</xdr:row>
      <xdr:rowOff>9525</xdr:rowOff>
    </xdr:to>
    <xdr:sp>
      <xdr:nvSpPr>
        <xdr:cNvPr id="19" name="Text 243"/>
        <xdr:cNvSpPr txBox="1">
          <a:spLocks noChangeArrowheads="1"/>
        </xdr:cNvSpPr>
      </xdr:nvSpPr>
      <xdr:spPr>
        <a:xfrm>
          <a:off x="22450425" y="35280600"/>
          <a:ext cx="4333875" cy="742950"/>
        </a:xfrm>
        <a:prstGeom prst="rect">
          <a:avLst/>
        </a:prstGeom>
        <a:solidFill>
          <a:srgbClr val="FFFFFF"/>
        </a:solidFill>
        <a:ln w="1" cmpd="sng">
          <a:noFill/>
        </a:ln>
      </xdr:spPr>
      <xdr:txBody>
        <a:bodyPr vertOverflow="clip" wrap="square" lIns="27432" tIns="22860" rIns="0" bIns="0"/>
        <a:p>
          <a:pPr algn="l">
            <a:defRPr/>
          </a:pPr>
          <a:r>
            <a:rPr lang="en-US" cap="none" sz="800" b="1" i="0" u="none" baseline="0">
              <a:solidFill>
                <a:srgbClr val="000000"/>
              </a:solidFill>
            </a:rPr>
            <a:t>I certify that the charges to be made are reasonable, will be in accordance with State Travel Regulations, and will be limited to those required in an official capacity.  </a:t>
          </a:r>
        </a:p>
      </xdr:txBody>
    </xdr:sp>
    <xdr:clientData/>
  </xdr:twoCellAnchor>
  <xdr:twoCellAnchor>
    <xdr:from>
      <xdr:col>22</xdr:col>
      <xdr:colOff>0</xdr:colOff>
      <xdr:row>145</xdr:row>
      <xdr:rowOff>161925</xdr:rowOff>
    </xdr:from>
    <xdr:to>
      <xdr:col>24</xdr:col>
      <xdr:colOff>9525</xdr:colOff>
      <xdr:row>147</xdr:row>
      <xdr:rowOff>38100</xdr:rowOff>
    </xdr:to>
    <xdr:sp>
      <xdr:nvSpPr>
        <xdr:cNvPr id="20" name="Text 244"/>
        <xdr:cNvSpPr txBox="1">
          <a:spLocks noChangeArrowheads="1"/>
        </xdr:cNvSpPr>
      </xdr:nvSpPr>
      <xdr:spPr>
        <a:xfrm>
          <a:off x="22412325" y="36175950"/>
          <a:ext cx="1409700" cy="228600"/>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Longwood Employee:</a:t>
          </a:r>
        </a:p>
      </xdr:txBody>
    </xdr:sp>
    <xdr:clientData/>
  </xdr:twoCellAnchor>
  <xdr:twoCellAnchor>
    <xdr:from>
      <xdr:col>22</xdr:col>
      <xdr:colOff>28575</xdr:colOff>
      <xdr:row>150</xdr:row>
      <xdr:rowOff>9525</xdr:rowOff>
    </xdr:from>
    <xdr:to>
      <xdr:col>22</xdr:col>
      <xdr:colOff>381000</xdr:colOff>
      <xdr:row>150</xdr:row>
      <xdr:rowOff>152400</xdr:rowOff>
    </xdr:to>
    <xdr:sp>
      <xdr:nvSpPr>
        <xdr:cNvPr id="21" name="Text 247"/>
        <xdr:cNvSpPr txBox="1">
          <a:spLocks noChangeArrowheads="1"/>
        </xdr:cNvSpPr>
      </xdr:nvSpPr>
      <xdr:spPr>
        <a:xfrm>
          <a:off x="22440900" y="36890325"/>
          <a:ext cx="352425" cy="1428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Title</a:t>
          </a:r>
        </a:p>
      </xdr:txBody>
    </xdr:sp>
    <xdr:clientData/>
  </xdr:twoCellAnchor>
  <xdr:twoCellAnchor>
    <xdr:from>
      <xdr:col>22</xdr:col>
      <xdr:colOff>28575</xdr:colOff>
      <xdr:row>146</xdr:row>
      <xdr:rowOff>142875</xdr:rowOff>
    </xdr:from>
    <xdr:to>
      <xdr:col>29</xdr:col>
      <xdr:colOff>133350</xdr:colOff>
      <xdr:row>149</xdr:row>
      <xdr:rowOff>142875</xdr:rowOff>
    </xdr:to>
    <xdr:sp>
      <xdr:nvSpPr>
        <xdr:cNvPr id="22" name="Text 246"/>
        <xdr:cNvSpPr txBox="1">
          <a:spLocks noChangeArrowheads="1"/>
        </xdr:cNvSpPr>
      </xdr:nvSpPr>
      <xdr:spPr>
        <a:xfrm>
          <a:off x="22440900" y="36337875"/>
          <a:ext cx="4343400" cy="51435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Signature of Traveler                                 </a:t>
          </a:r>
        </a:p>
      </xdr:txBody>
    </xdr:sp>
    <xdr:clientData/>
  </xdr:twoCellAnchor>
  <xdr:twoCellAnchor>
    <xdr:from>
      <xdr:col>22</xdr:col>
      <xdr:colOff>0</xdr:colOff>
      <xdr:row>147</xdr:row>
      <xdr:rowOff>28575</xdr:rowOff>
    </xdr:from>
    <xdr:to>
      <xdr:col>30</xdr:col>
      <xdr:colOff>0</xdr:colOff>
      <xdr:row>147</xdr:row>
      <xdr:rowOff>28575</xdr:rowOff>
    </xdr:to>
    <xdr:sp>
      <xdr:nvSpPr>
        <xdr:cNvPr id="23" name="Line 279"/>
        <xdr:cNvSpPr>
          <a:spLocks/>
        </xdr:cNvSpPr>
      </xdr:nvSpPr>
      <xdr:spPr>
        <a:xfrm>
          <a:off x="22412325" y="36395025"/>
          <a:ext cx="443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22</xdr:col>
      <xdr:colOff>0</xdr:colOff>
      <xdr:row>149</xdr:row>
      <xdr:rowOff>114300</xdr:rowOff>
    </xdr:from>
    <xdr:to>
      <xdr:col>30</xdr:col>
      <xdr:colOff>0</xdr:colOff>
      <xdr:row>149</xdr:row>
      <xdr:rowOff>114300</xdr:rowOff>
    </xdr:to>
    <xdr:sp>
      <xdr:nvSpPr>
        <xdr:cNvPr id="24" name="Line 280"/>
        <xdr:cNvSpPr>
          <a:spLocks/>
        </xdr:cNvSpPr>
      </xdr:nvSpPr>
      <xdr:spPr>
        <a:xfrm>
          <a:off x="22412325" y="36823650"/>
          <a:ext cx="443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28</xdr:col>
      <xdr:colOff>28575</xdr:colOff>
      <xdr:row>147</xdr:row>
      <xdr:rowOff>57150</xdr:rowOff>
    </xdr:from>
    <xdr:to>
      <xdr:col>28</xdr:col>
      <xdr:colOff>485775</xdr:colOff>
      <xdr:row>148</xdr:row>
      <xdr:rowOff>19050</xdr:rowOff>
    </xdr:to>
    <xdr:sp>
      <xdr:nvSpPr>
        <xdr:cNvPr id="25" name="Text 281"/>
        <xdr:cNvSpPr txBox="1">
          <a:spLocks noChangeArrowheads="1"/>
        </xdr:cNvSpPr>
      </xdr:nvSpPr>
      <xdr:spPr>
        <a:xfrm>
          <a:off x="25993725" y="36423600"/>
          <a:ext cx="457200" cy="133350"/>
        </a:xfrm>
        <a:prstGeom prst="rect">
          <a:avLst/>
        </a:prstGeom>
        <a:solidFill>
          <a:srgbClr val="FFFFFF"/>
        </a:solidFill>
        <a:ln w="1" cmpd="sng">
          <a:noFill/>
        </a:ln>
      </xdr:spPr>
      <xdr:txBody>
        <a:bodyPr vertOverflow="clip" wrap="square" lIns="27432" tIns="27432" rIns="0" bIns="27432" anchor="ctr"/>
        <a:p>
          <a:pPr algn="l">
            <a:defRPr/>
          </a:pPr>
          <a:r>
            <a:rPr lang="en-US" cap="none" sz="900" b="0" i="0" u="none" baseline="0">
              <a:solidFill>
                <a:srgbClr val="000000"/>
              </a:solidFill>
            </a:rPr>
            <a:t>Date</a:t>
          </a:r>
        </a:p>
      </xdr:txBody>
    </xdr:sp>
    <xdr:clientData/>
  </xdr:twoCellAnchor>
  <xdr:twoCellAnchor>
    <xdr:from>
      <xdr:col>25</xdr:col>
      <xdr:colOff>0</xdr:colOff>
      <xdr:row>140</xdr:row>
      <xdr:rowOff>0</xdr:rowOff>
    </xdr:from>
    <xdr:to>
      <xdr:col>26</xdr:col>
      <xdr:colOff>0</xdr:colOff>
      <xdr:row>140</xdr:row>
      <xdr:rowOff>0</xdr:rowOff>
    </xdr:to>
    <xdr:sp>
      <xdr:nvSpPr>
        <xdr:cNvPr id="26" name="Rectangle 299"/>
        <xdr:cNvSpPr>
          <a:spLocks/>
        </xdr:cNvSpPr>
      </xdr:nvSpPr>
      <xdr:spPr>
        <a:xfrm>
          <a:off x="24107775" y="35204400"/>
          <a:ext cx="647700" cy="0"/>
        </a:xfrm>
        <a:prstGeom prst="rect">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20</xdr:col>
      <xdr:colOff>914400</xdr:colOff>
      <xdr:row>198</xdr:row>
      <xdr:rowOff>161925</xdr:rowOff>
    </xdr:from>
    <xdr:to>
      <xdr:col>28</xdr:col>
      <xdr:colOff>647700</xdr:colOff>
      <xdr:row>198</xdr:row>
      <xdr:rowOff>161925</xdr:rowOff>
    </xdr:to>
    <xdr:sp>
      <xdr:nvSpPr>
        <xdr:cNvPr id="27" name="Line 350"/>
        <xdr:cNvSpPr>
          <a:spLocks/>
        </xdr:cNvSpPr>
      </xdr:nvSpPr>
      <xdr:spPr>
        <a:xfrm>
          <a:off x="19859625" y="47234475"/>
          <a:ext cx="6753225" cy="0"/>
        </a:xfrm>
        <a:prstGeom prst="line">
          <a:avLst/>
        </a:prstGeom>
        <a:noFill/>
        <a:ln w="17145" cmpd="sng">
          <a:solidFill>
            <a:srgbClr val="FFFF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361950</xdr:colOff>
      <xdr:row>82</xdr:row>
      <xdr:rowOff>0</xdr:rowOff>
    </xdr:from>
    <xdr:to>
      <xdr:col>8</xdr:col>
      <xdr:colOff>400050</xdr:colOff>
      <xdr:row>82</xdr:row>
      <xdr:rowOff>0</xdr:rowOff>
    </xdr:to>
    <xdr:sp>
      <xdr:nvSpPr>
        <xdr:cNvPr id="28" name="Text 388"/>
        <xdr:cNvSpPr txBox="1">
          <a:spLocks noChangeArrowheads="1"/>
        </xdr:cNvSpPr>
      </xdr:nvSpPr>
      <xdr:spPr>
        <a:xfrm>
          <a:off x="9629775" y="20745450"/>
          <a:ext cx="38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FF"/>
              </a:solidFill>
              <a:latin typeface="Geneva"/>
              <a:ea typeface="Geneva"/>
              <a:cs typeface="Geneva"/>
            </a:rPr>
            <a:t>8</a:t>
          </a:r>
        </a:p>
      </xdr:txBody>
    </xdr:sp>
    <xdr:clientData/>
  </xdr:twoCellAnchor>
  <xdr:twoCellAnchor>
    <xdr:from>
      <xdr:col>4</xdr:col>
      <xdr:colOff>857250</xdr:colOff>
      <xdr:row>82</xdr:row>
      <xdr:rowOff>0</xdr:rowOff>
    </xdr:from>
    <xdr:to>
      <xdr:col>4</xdr:col>
      <xdr:colOff>857250</xdr:colOff>
      <xdr:row>82</xdr:row>
      <xdr:rowOff>0</xdr:rowOff>
    </xdr:to>
    <xdr:sp>
      <xdr:nvSpPr>
        <xdr:cNvPr id="29" name="Line 389"/>
        <xdr:cNvSpPr>
          <a:spLocks/>
        </xdr:cNvSpPr>
      </xdr:nvSpPr>
      <xdr:spPr>
        <a:xfrm flipH="1" flipV="1">
          <a:off x="7239000" y="20745450"/>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82</xdr:row>
      <xdr:rowOff>0</xdr:rowOff>
    </xdr:from>
    <xdr:to>
      <xdr:col>5</xdr:col>
      <xdr:colOff>0</xdr:colOff>
      <xdr:row>82</xdr:row>
      <xdr:rowOff>0</xdr:rowOff>
    </xdr:to>
    <xdr:sp>
      <xdr:nvSpPr>
        <xdr:cNvPr id="30" name="Line 392"/>
        <xdr:cNvSpPr>
          <a:spLocks/>
        </xdr:cNvSpPr>
      </xdr:nvSpPr>
      <xdr:spPr>
        <a:xfrm flipV="1">
          <a:off x="7248525" y="20745450"/>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2828925</xdr:colOff>
      <xdr:row>75</xdr:row>
      <xdr:rowOff>0</xdr:rowOff>
    </xdr:from>
    <xdr:to>
      <xdr:col>1</xdr:col>
      <xdr:colOff>2838450</xdr:colOff>
      <xdr:row>75</xdr:row>
      <xdr:rowOff>0</xdr:rowOff>
    </xdr:to>
    <xdr:sp>
      <xdr:nvSpPr>
        <xdr:cNvPr id="31" name="Line 393"/>
        <xdr:cNvSpPr>
          <a:spLocks/>
        </xdr:cNvSpPr>
      </xdr:nvSpPr>
      <xdr:spPr>
        <a:xfrm flipH="1">
          <a:off x="4238625" y="18811875"/>
          <a:ext cx="9525"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857250</xdr:colOff>
      <xdr:row>82</xdr:row>
      <xdr:rowOff>0</xdr:rowOff>
    </xdr:from>
    <xdr:to>
      <xdr:col>4</xdr:col>
      <xdr:colOff>857250</xdr:colOff>
      <xdr:row>82</xdr:row>
      <xdr:rowOff>0</xdr:rowOff>
    </xdr:to>
    <xdr:sp>
      <xdr:nvSpPr>
        <xdr:cNvPr id="32" name="Line 427"/>
        <xdr:cNvSpPr>
          <a:spLocks/>
        </xdr:cNvSpPr>
      </xdr:nvSpPr>
      <xdr:spPr>
        <a:xfrm flipH="1" flipV="1">
          <a:off x="7239000" y="20745450"/>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82</xdr:row>
      <xdr:rowOff>0</xdr:rowOff>
    </xdr:from>
    <xdr:to>
      <xdr:col>5</xdr:col>
      <xdr:colOff>0</xdr:colOff>
      <xdr:row>82</xdr:row>
      <xdr:rowOff>0</xdr:rowOff>
    </xdr:to>
    <xdr:sp>
      <xdr:nvSpPr>
        <xdr:cNvPr id="33" name="Line 429"/>
        <xdr:cNvSpPr>
          <a:spLocks/>
        </xdr:cNvSpPr>
      </xdr:nvSpPr>
      <xdr:spPr>
        <a:xfrm flipV="1">
          <a:off x="7248525" y="20745450"/>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2828925</xdr:colOff>
      <xdr:row>75</xdr:row>
      <xdr:rowOff>0</xdr:rowOff>
    </xdr:from>
    <xdr:to>
      <xdr:col>1</xdr:col>
      <xdr:colOff>2838450</xdr:colOff>
      <xdr:row>75</xdr:row>
      <xdr:rowOff>0</xdr:rowOff>
    </xdr:to>
    <xdr:sp>
      <xdr:nvSpPr>
        <xdr:cNvPr id="34" name="Line 430"/>
        <xdr:cNvSpPr>
          <a:spLocks/>
        </xdr:cNvSpPr>
      </xdr:nvSpPr>
      <xdr:spPr>
        <a:xfrm flipH="1">
          <a:off x="4238625" y="18811875"/>
          <a:ext cx="9525"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857250</xdr:colOff>
      <xdr:row>104</xdr:row>
      <xdr:rowOff>219075</xdr:rowOff>
    </xdr:from>
    <xdr:to>
      <xdr:col>4</xdr:col>
      <xdr:colOff>857250</xdr:colOff>
      <xdr:row>107</xdr:row>
      <xdr:rowOff>142875</xdr:rowOff>
    </xdr:to>
    <xdr:sp>
      <xdr:nvSpPr>
        <xdr:cNvPr id="35" name="Line 462"/>
        <xdr:cNvSpPr>
          <a:spLocks/>
        </xdr:cNvSpPr>
      </xdr:nvSpPr>
      <xdr:spPr>
        <a:xfrm flipH="1" flipV="1">
          <a:off x="7239000" y="26508075"/>
          <a:ext cx="0" cy="66675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104</xdr:row>
      <xdr:rowOff>228600</xdr:rowOff>
    </xdr:from>
    <xdr:to>
      <xdr:col>5</xdr:col>
      <xdr:colOff>0</xdr:colOff>
      <xdr:row>107</xdr:row>
      <xdr:rowOff>171450</xdr:rowOff>
    </xdr:to>
    <xdr:sp>
      <xdr:nvSpPr>
        <xdr:cNvPr id="36" name="Line 464"/>
        <xdr:cNvSpPr>
          <a:spLocks/>
        </xdr:cNvSpPr>
      </xdr:nvSpPr>
      <xdr:spPr>
        <a:xfrm flipV="1">
          <a:off x="7248525" y="26517600"/>
          <a:ext cx="0" cy="68580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2828925</xdr:colOff>
      <xdr:row>108</xdr:row>
      <xdr:rowOff>76200</xdr:rowOff>
    </xdr:from>
    <xdr:to>
      <xdr:col>1</xdr:col>
      <xdr:colOff>2838450</xdr:colOff>
      <xdr:row>108</xdr:row>
      <xdr:rowOff>123825</xdr:rowOff>
    </xdr:to>
    <xdr:sp>
      <xdr:nvSpPr>
        <xdr:cNvPr id="37" name="Line 465"/>
        <xdr:cNvSpPr>
          <a:spLocks/>
        </xdr:cNvSpPr>
      </xdr:nvSpPr>
      <xdr:spPr>
        <a:xfrm flipH="1">
          <a:off x="4238625" y="27374850"/>
          <a:ext cx="9525" cy="47625"/>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0</xdr:colOff>
      <xdr:row>75</xdr:row>
      <xdr:rowOff>0</xdr:rowOff>
    </xdr:from>
    <xdr:to>
      <xdr:col>1</xdr:col>
      <xdr:colOff>0</xdr:colOff>
      <xdr:row>75</xdr:row>
      <xdr:rowOff>0</xdr:rowOff>
    </xdr:to>
    <xdr:sp>
      <xdr:nvSpPr>
        <xdr:cNvPr id="38" name="Line 481"/>
        <xdr:cNvSpPr>
          <a:spLocks/>
        </xdr:cNvSpPr>
      </xdr:nvSpPr>
      <xdr:spPr>
        <a:xfrm>
          <a:off x="1409700" y="1881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0</xdr:colOff>
      <xdr:row>75</xdr:row>
      <xdr:rowOff>0</xdr:rowOff>
    </xdr:from>
    <xdr:to>
      <xdr:col>2</xdr:col>
      <xdr:colOff>0</xdr:colOff>
      <xdr:row>75</xdr:row>
      <xdr:rowOff>0</xdr:rowOff>
    </xdr:to>
    <xdr:sp>
      <xdr:nvSpPr>
        <xdr:cNvPr id="39" name="Line 482"/>
        <xdr:cNvSpPr>
          <a:spLocks/>
        </xdr:cNvSpPr>
      </xdr:nvSpPr>
      <xdr:spPr>
        <a:xfrm>
          <a:off x="4648200" y="1881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0</xdr:colOff>
      <xdr:row>82</xdr:row>
      <xdr:rowOff>0</xdr:rowOff>
    </xdr:from>
    <xdr:to>
      <xdr:col>4</xdr:col>
      <xdr:colOff>0</xdr:colOff>
      <xdr:row>82</xdr:row>
      <xdr:rowOff>0</xdr:rowOff>
    </xdr:to>
    <xdr:sp>
      <xdr:nvSpPr>
        <xdr:cNvPr id="40" name="Line 484"/>
        <xdr:cNvSpPr>
          <a:spLocks/>
        </xdr:cNvSpPr>
      </xdr:nvSpPr>
      <xdr:spPr>
        <a:xfrm>
          <a:off x="6381750" y="20745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0</xdr:colOff>
      <xdr:row>82</xdr:row>
      <xdr:rowOff>0</xdr:rowOff>
    </xdr:from>
    <xdr:to>
      <xdr:col>7</xdr:col>
      <xdr:colOff>0</xdr:colOff>
      <xdr:row>82</xdr:row>
      <xdr:rowOff>0</xdr:rowOff>
    </xdr:to>
    <xdr:sp>
      <xdr:nvSpPr>
        <xdr:cNvPr id="41" name="Line 485"/>
        <xdr:cNvSpPr>
          <a:spLocks/>
        </xdr:cNvSpPr>
      </xdr:nvSpPr>
      <xdr:spPr>
        <a:xfrm>
          <a:off x="8629650" y="20745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0</xdr:colOff>
      <xdr:row>82</xdr:row>
      <xdr:rowOff>0</xdr:rowOff>
    </xdr:from>
    <xdr:to>
      <xdr:col>6</xdr:col>
      <xdr:colOff>0</xdr:colOff>
      <xdr:row>82</xdr:row>
      <xdr:rowOff>0</xdr:rowOff>
    </xdr:to>
    <xdr:sp>
      <xdr:nvSpPr>
        <xdr:cNvPr id="42" name="Line 488"/>
        <xdr:cNvSpPr>
          <a:spLocks/>
        </xdr:cNvSpPr>
      </xdr:nvSpPr>
      <xdr:spPr>
        <a:xfrm>
          <a:off x="7972425" y="20745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82</xdr:row>
      <xdr:rowOff>0</xdr:rowOff>
    </xdr:from>
    <xdr:to>
      <xdr:col>7</xdr:col>
      <xdr:colOff>9525</xdr:colOff>
      <xdr:row>82</xdr:row>
      <xdr:rowOff>0</xdr:rowOff>
    </xdr:to>
    <xdr:sp>
      <xdr:nvSpPr>
        <xdr:cNvPr id="43" name="Line 489"/>
        <xdr:cNvSpPr>
          <a:spLocks/>
        </xdr:cNvSpPr>
      </xdr:nvSpPr>
      <xdr:spPr>
        <a:xfrm>
          <a:off x="7248525" y="2074545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34</xdr:col>
      <xdr:colOff>0</xdr:colOff>
      <xdr:row>85</xdr:row>
      <xdr:rowOff>0</xdr:rowOff>
    </xdr:from>
    <xdr:to>
      <xdr:col>35</xdr:col>
      <xdr:colOff>9525</xdr:colOff>
      <xdr:row>85</xdr:row>
      <xdr:rowOff>0</xdr:rowOff>
    </xdr:to>
    <xdr:sp>
      <xdr:nvSpPr>
        <xdr:cNvPr id="44" name="Text 500"/>
        <xdr:cNvSpPr txBox="1">
          <a:spLocks noChangeArrowheads="1"/>
        </xdr:cNvSpPr>
      </xdr:nvSpPr>
      <xdr:spPr>
        <a:xfrm>
          <a:off x="31413450" y="21574125"/>
          <a:ext cx="590550" cy="0"/>
        </a:xfrm>
        <a:prstGeom prst="rect">
          <a:avLst/>
        </a:prstGeom>
        <a:solidFill>
          <a:srgbClr val="FFFFFF"/>
        </a:solidFill>
        <a:ln w="1"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Geneva"/>
              <a:ea typeface="Geneva"/>
              <a:cs typeface="Geneva"/>
            </a:rPr>
            <a:t>5. Auto Expense</a:t>
          </a:r>
          <a:r>
            <a:rPr lang="en-US" cap="none" sz="1000" b="0" i="0" u="none" baseline="0">
              <a:solidFill>
                <a:srgbClr val="000000"/>
              </a:solidFill>
              <a:latin typeface="Geneva"/>
              <a:ea typeface="Geneva"/>
              <a:cs typeface="Geneva"/>
            </a:rPr>
            <a:t> </a:t>
          </a:r>
          <a:r>
            <a:rPr lang="en-US" cap="none" sz="600" b="0" i="0" u="none" baseline="0">
              <a:solidFill>
                <a:srgbClr val="000000"/>
              </a:solidFill>
              <a:latin typeface="Geneva"/>
              <a:ea typeface="Geneva"/>
              <a:cs typeface="Geneva"/>
            </a:rPr>
            <a:t>Itemise in Col 2</a:t>
          </a:r>
        </a:p>
      </xdr:txBody>
    </xdr:sp>
    <xdr:clientData/>
  </xdr:twoCellAnchor>
  <xdr:twoCellAnchor>
    <xdr:from>
      <xdr:col>29</xdr:col>
      <xdr:colOff>171450</xdr:colOff>
      <xdr:row>85</xdr:row>
      <xdr:rowOff>0</xdr:rowOff>
    </xdr:from>
    <xdr:to>
      <xdr:col>38</xdr:col>
      <xdr:colOff>38100</xdr:colOff>
      <xdr:row>85</xdr:row>
      <xdr:rowOff>0</xdr:rowOff>
    </xdr:to>
    <xdr:sp>
      <xdr:nvSpPr>
        <xdr:cNvPr id="45" name="Text 501"/>
        <xdr:cNvSpPr txBox="1">
          <a:spLocks noChangeArrowheads="1"/>
        </xdr:cNvSpPr>
      </xdr:nvSpPr>
      <xdr:spPr>
        <a:xfrm>
          <a:off x="26822400" y="21574125"/>
          <a:ext cx="6696075" cy="0"/>
        </a:xfrm>
        <a:prstGeom prst="rect">
          <a:avLst/>
        </a:prstGeom>
        <a:solidFill>
          <a:srgbClr val="FFFFFF"/>
        </a:solidFill>
        <a:ln w="1" cmpd="sng">
          <a:noFill/>
        </a:ln>
      </xdr:spPr>
      <xdr:txBody>
        <a:bodyPr vertOverflow="clip" wrap="square" lIns="36576" tIns="22860" rIns="36576" bIns="22860" anchor="ctr"/>
        <a:p>
          <a:pPr algn="ctr">
            <a:defRPr/>
          </a:pPr>
          <a:r>
            <a:rPr lang="en-US" cap="none" sz="1400" b="1" i="0" u="none" baseline="0">
              <a:solidFill>
                <a:srgbClr val="000000"/>
              </a:solidFill>
            </a:rPr>
            <a:t>Travel Expense Voucher - Continuation Sheet</a:t>
          </a:r>
        </a:p>
      </xdr:txBody>
    </xdr:sp>
    <xdr:clientData/>
  </xdr:twoCellAnchor>
  <xdr:twoCellAnchor>
    <xdr:from>
      <xdr:col>4</xdr:col>
      <xdr:colOff>857250</xdr:colOff>
      <xdr:row>82</xdr:row>
      <xdr:rowOff>0</xdr:rowOff>
    </xdr:from>
    <xdr:to>
      <xdr:col>4</xdr:col>
      <xdr:colOff>857250</xdr:colOff>
      <xdr:row>82</xdr:row>
      <xdr:rowOff>0</xdr:rowOff>
    </xdr:to>
    <xdr:sp>
      <xdr:nvSpPr>
        <xdr:cNvPr id="46" name="Line 523"/>
        <xdr:cNvSpPr>
          <a:spLocks/>
        </xdr:cNvSpPr>
      </xdr:nvSpPr>
      <xdr:spPr>
        <a:xfrm flipH="1" flipV="1">
          <a:off x="7239000" y="20745450"/>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82</xdr:row>
      <xdr:rowOff>0</xdr:rowOff>
    </xdr:from>
    <xdr:to>
      <xdr:col>5</xdr:col>
      <xdr:colOff>0</xdr:colOff>
      <xdr:row>82</xdr:row>
      <xdr:rowOff>0</xdr:rowOff>
    </xdr:to>
    <xdr:sp>
      <xdr:nvSpPr>
        <xdr:cNvPr id="47" name="Line 525"/>
        <xdr:cNvSpPr>
          <a:spLocks/>
        </xdr:cNvSpPr>
      </xdr:nvSpPr>
      <xdr:spPr>
        <a:xfrm flipV="1">
          <a:off x="7248525" y="20745450"/>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2828925</xdr:colOff>
      <xdr:row>75</xdr:row>
      <xdr:rowOff>0</xdr:rowOff>
    </xdr:from>
    <xdr:to>
      <xdr:col>1</xdr:col>
      <xdr:colOff>2838450</xdr:colOff>
      <xdr:row>75</xdr:row>
      <xdr:rowOff>0</xdr:rowOff>
    </xdr:to>
    <xdr:sp>
      <xdr:nvSpPr>
        <xdr:cNvPr id="48" name="Line 526"/>
        <xdr:cNvSpPr>
          <a:spLocks/>
        </xdr:cNvSpPr>
      </xdr:nvSpPr>
      <xdr:spPr>
        <a:xfrm flipH="1">
          <a:off x="4238625" y="18811875"/>
          <a:ext cx="9525"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2828925</xdr:colOff>
      <xdr:row>75</xdr:row>
      <xdr:rowOff>0</xdr:rowOff>
    </xdr:from>
    <xdr:to>
      <xdr:col>1</xdr:col>
      <xdr:colOff>2838450</xdr:colOff>
      <xdr:row>75</xdr:row>
      <xdr:rowOff>0</xdr:rowOff>
    </xdr:to>
    <xdr:sp>
      <xdr:nvSpPr>
        <xdr:cNvPr id="49" name="Line 551"/>
        <xdr:cNvSpPr>
          <a:spLocks/>
        </xdr:cNvSpPr>
      </xdr:nvSpPr>
      <xdr:spPr>
        <a:xfrm flipH="1">
          <a:off x="4238625" y="18811875"/>
          <a:ext cx="9525"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20</xdr:col>
      <xdr:colOff>1047750</xdr:colOff>
      <xdr:row>191</xdr:row>
      <xdr:rowOff>0</xdr:rowOff>
    </xdr:from>
    <xdr:to>
      <xdr:col>22</xdr:col>
      <xdr:colOff>66675</xdr:colOff>
      <xdr:row>191</xdr:row>
      <xdr:rowOff>0</xdr:rowOff>
    </xdr:to>
    <xdr:sp>
      <xdr:nvSpPr>
        <xdr:cNvPr id="50" name="Line 610"/>
        <xdr:cNvSpPr>
          <a:spLocks/>
        </xdr:cNvSpPr>
      </xdr:nvSpPr>
      <xdr:spPr>
        <a:xfrm>
          <a:off x="19992975" y="45424725"/>
          <a:ext cx="2486025"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20</xdr:col>
      <xdr:colOff>1181100</xdr:colOff>
      <xdr:row>191</xdr:row>
      <xdr:rowOff>0</xdr:rowOff>
    </xdr:from>
    <xdr:to>
      <xdr:col>22</xdr:col>
      <xdr:colOff>485775</xdr:colOff>
      <xdr:row>191</xdr:row>
      <xdr:rowOff>0</xdr:rowOff>
    </xdr:to>
    <xdr:sp>
      <xdr:nvSpPr>
        <xdr:cNvPr id="51" name="Line 611"/>
        <xdr:cNvSpPr>
          <a:spLocks/>
        </xdr:cNvSpPr>
      </xdr:nvSpPr>
      <xdr:spPr>
        <a:xfrm>
          <a:off x="20126325" y="45424725"/>
          <a:ext cx="2771775"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76200</xdr:colOff>
      <xdr:row>19</xdr:row>
      <xdr:rowOff>76200</xdr:rowOff>
    </xdr:from>
    <xdr:to>
      <xdr:col>3</xdr:col>
      <xdr:colOff>523875</xdr:colOff>
      <xdr:row>21</xdr:row>
      <xdr:rowOff>9525</xdr:rowOff>
    </xdr:to>
    <xdr:sp>
      <xdr:nvSpPr>
        <xdr:cNvPr id="52" name="Drawing 603"/>
        <xdr:cNvSpPr>
          <a:spLocks/>
        </xdr:cNvSpPr>
      </xdr:nvSpPr>
      <xdr:spPr>
        <a:xfrm rot="19508889">
          <a:off x="5705475" y="3314700"/>
          <a:ext cx="447675" cy="266700"/>
        </a:xfrm>
        <a:custGeom>
          <a:pathLst>
            <a:path h="16384" w="16384">
              <a:moveTo>
                <a:pt x="16384" y="0"/>
              </a:moveTo>
              <a:lnTo>
                <a:pt x="14706" y="27"/>
              </a:lnTo>
              <a:lnTo>
                <a:pt x="13081" y="131"/>
              </a:lnTo>
              <a:lnTo>
                <a:pt x="11508" y="262"/>
              </a:lnTo>
              <a:lnTo>
                <a:pt x="10014" y="472"/>
              </a:lnTo>
              <a:lnTo>
                <a:pt x="8572" y="708"/>
              </a:lnTo>
              <a:lnTo>
                <a:pt x="7236" y="996"/>
              </a:lnTo>
              <a:lnTo>
                <a:pt x="5977" y="1337"/>
              </a:lnTo>
              <a:lnTo>
                <a:pt x="5374" y="1520"/>
              </a:lnTo>
              <a:lnTo>
                <a:pt x="4797" y="1704"/>
              </a:lnTo>
              <a:lnTo>
                <a:pt x="4247" y="1914"/>
              </a:lnTo>
              <a:lnTo>
                <a:pt x="3749" y="2123"/>
              </a:lnTo>
              <a:lnTo>
                <a:pt x="3250" y="2359"/>
              </a:lnTo>
              <a:lnTo>
                <a:pt x="2805" y="2569"/>
              </a:lnTo>
              <a:lnTo>
                <a:pt x="2386" y="2805"/>
              </a:lnTo>
              <a:lnTo>
                <a:pt x="1993" y="3067"/>
              </a:lnTo>
              <a:lnTo>
                <a:pt x="1626" y="3303"/>
              </a:lnTo>
              <a:lnTo>
                <a:pt x="1284" y="3565"/>
              </a:lnTo>
              <a:lnTo>
                <a:pt x="996" y="3827"/>
              </a:lnTo>
              <a:lnTo>
                <a:pt x="734" y="4116"/>
              </a:lnTo>
              <a:lnTo>
                <a:pt x="524" y="4378"/>
              </a:lnTo>
              <a:lnTo>
                <a:pt x="341" y="4666"/>
              </a:lnTo>
              <a:lnTo>
                <a:pt x="184" y="4955"/>
              </a:lnTo>
              <a:lnTo>
                <a:pt x="79" y="5243"/>
              </a:lnTo>
              <a:lnTo>
                <a:pt x="27" y="5558"/>
              </a:lnTo>
              <a:lnTo>
                <a:pt x="0" y="5846"/>
              </a:lnTo>
              <a:lnTo>
                <a:pt x="0" y="9202"/>
              </a:lnTo>
              <a:lnTo>
                <a:pt x="52" y="9673"/>
              </a:lnTo>
              <a:lnTo>
                <a:pt x="209" y="10119"/>
              </a:lnTo>
              <a:lnTo>
                <a:pt x="446" y="10565"/>
              </a:lnTo>
              <a:lnTo>
                <a:pt x="787" y="10984"/>
              </a:lnTo>
              <a:lnTo>
                <a:pt x="1206" y="11404"/>
              </a:lnTo>
              <a:lnTo>
                <a:pt x="1730" y="11823"/>
              </a:lnTo>
              <a:lnTo>
                <a:pt x="2333" y="12189"/>
              </a:lnTo>
              <a:lnTo>
                <a:pt x="3014" y="12583"/>
              </a:lnTo>
              <a:lnTo>
                <a:pt x="3775" y="12924"/>
              </a:lnTo>
              <a:lnTo>
                <a:pt x="4588" y="13264"/>
              </a:lnTo>
              <a:lnTo>
                <a:pt x="5505" y="13579"/>
              </a:lnTo>
              <a:lnTo>
                <a:pt x="6449" y="13841"/>
              </a:lnTo>
              <a:lnTo>
                <a:pt x="7497" y="14103"/>
              </a:lnTo>
              <a:lnTo>
                <a:pt x="8572" y="14339"/>
              </a:lnTo>
              <a:lnTo>
                <a:pt x="9726" y="14549"/>
              </a:lnTo>
              <a:lnTo>
                <a:pt x="10932" y="14706"/>
              </a:lnTo>
              <a:lnTo>
                <a:pt x="10932" y="16384"/>
              </a:lnTo>
              <a:lnTo>
                <a:pt x="16384" y="13370"/>
              </a:lnTo>
              <a:lnTo>
                <a:pt x="10932" y="9699"/>
              </a:lnTo>
              <a:lnTo>
                <a:pt x="10932" y="11377"/>
              </a:lnTo>
              <a:lnTo>
                <a:pt x="10014" y="11246"/>
              </a:lnTo>
              <a:lnTo>
                <a:pt x="9123" y="11115"/>
              </a:lnTo>
              <a:lnTo>
                <a:pt x="8284" y="10932"/>
              </a:lnTo>
              <a:lnTo>
                <a:pt x="7445" y="10774"/>
              </a:lnTo>
              <a:lnTo>
                <a:pt x="6658" y="10565"/>
              </a:lnTo>
              <a:lnTo>
                <a:pt x="5898" y="10355"/>
              </a:lnTo>
              <a:lnTo>
                <a:pt x="5191" y="10119"/>
              </a:lnTo>
              <a:lnTo>
                <a:pt x="4509" y="9883"/>
              </a:lnTo>
              <a:lnTo>
                <a:pt x="3880" y="9621"/>
              </a:lnTo>
              <a:lnTo>
                <a:pt x="3277" y="9359"/>
              </a:lnTo>
              <a:lnTo>
                <a:pt x="2726" y="9070"/>
              </a:lnTo>
              <a:lnTo>
                <a:pt x="2229" y="8782"/>
              </a:lnTo>
              <a:lnTo>
                <a:pt x="1757" y="8493"/>
              </a:lnTo>
              <a:lnTo>
                <a:pt x="1337" y="8179"/>
              </a:lnTo>
              <a:lnTo>
                <a:pt x="996" y="7864"/>
              </a:lnTo>
              <a:lnTo>
                <a:pt x="682" y="7524"/>
              </a:lnTo>
              <a:lnTo>
                <a:pt x="1127" y="7078"/>
              </a:lnTo>
              <a:lnTo>
                <a:pt x="1651" y="6632"/>
              </a:lnTo>
              <a:lnTo>
                <a:pt x="2281" y="6213"/>
              </a:lnTo>
              <a:lnTo>
                <a:pt x="2989" y="5819"/>
              </a:lnTo>
              <a:lnTo>
                <a:pt x="3775" y="5452"/>
              </a:lnTo>
              <a:lnTo>
                <a:pt x="4666" y="5112"/>
              </a:lnTo>
              <a:lnTo>
                <a:pt x="5583" y="4797"/>
              </a:lnTo>
              <a:lnTo>
                <a:pt x="6606" y="4509"/>
              </a:lnTo>
              <a:lnTo>
                <a:pt x="7655" y="4247"/>
              </a:lnTo>
              <a:lnTo>
                <a:pt x="8782" y="4011"/>
              </a:lnTo>
              <a:lnTo>
                <a:pt x="9962" y="3827"/>
              </a:lnTo>
              <a:lnTo>
                <a:pt x="11168" y="3670"/>
              </a:lnTo>
              <a:lnTo>
                <a:pt x="12425" y="3539"/>
              </a:lnTo>
              <a:lnTo>
                <a:pt x="13710" y="3434"/>
              </a:lnTo>
              <a:lnTo>
                <a:pt x="15047" y="3381"/>
              </a:lnTo>
              <a:lnTo>
                <a:pt x="16384" y="3356"/>
              </a:lnTo>
              <a:lnTo>
                <a:pt x="16384" y="0"/>
              </a:lnTo>
              <a:close/>
            </a:path>
          </a:pathLst>
        </a:custGeom>
        <a:solidFill>
          <a:srgbClr val="FF0000"/>
        </a:solidFill>
        <a:ln w="1" cmpd="sng">
          <a:solidFill>
            <a:srgbClr val="0000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20</xdr:col>
      <xdr:colOff>1047750</xdr:colOff>
      <xdr:row>137</xdr:row>
      <xdr:rowOff>152400</xdr:rowOff>
    </xdr:from>
    <xdr:to>
      <xdr:col>22</xdr:col>
      <xdr:colOff>66675</xdr:colOff>
      <xdr:row>137</xdr:row>
      <xdr:rowOff>152400</xdr:rowOff>
    </xdr:to>
    <xdr:sp>
      <xdr:nvSpPr>
        <xdr:cNvPr id="53" name="Line 632"/>
        <xdr:cNvSpPr>
          <a:spLocks/>
        </xdr:cNvSpPr>
      </xdr:nvSpPr>
      <xdr:spPr>
        <a:xfrm>
          <a:off x="19992975" y="34461450"/>
          <a:ext cx="2486025"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20</xdr:col>
      <xdr:colOff>1181100</xdr:colOff>
      <xdr:row>137</xdr:row>
      <xdr:rowOff>114300</xdr:rowOff>
    </xdr:from>
    <xdr:to>
      <xdr:col>22</xdr:col>
      <xdr:colOff>485775</xdr:colOff>
      <xdr:row>137</xdr:row>
      <xdr:rowOff>114300</xdr:rowOff>
    </xdr:to>
    <xdr:sp>
      <xdr:nvSpPr>
        <xdr:cNvPr id="54" name="Line 633"/>
        <xdr:cNvSpPr>
          <a:spLocks/>
        </xdr:cNvSpPr>
      </xdr:nvSpPr>
      <xdr:spPr>
        <a:xfrm>
          <a:off x="20126325" y="34423350"/>
          <a:ext cx="2771775"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0</xdr:colOff>
      <xdr:row>29</xdr:row>
      <xdr:rowOff>0</xdr:rowOff>
    </xdr:from>
    <xdr:to>
      <xdr:col>4</xdr:col>
      <xdr:colOff>0</xdr:colOff>
      <xdr:row>29</xdr:row>
      <xdr:rowOff>0</xdr:rowOff>
    </xdr:to>
    <xdr:sp>
      <xdr:nvSpPr>
        <xdr:cNvPr id="55" name="Line 640"/>
        <xdr:cNvSpPr>
          <a:spLocks/>
        </xdr:cNvSpPr>
      </xdr:nvSpPr>
      <xdr:spPr>
        <a:xfrm>
          <a:off x="6381750" y="536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866775</xdr:colOff>
      <xdr:row>29</xdr:row>
      <xdr:rowOff>0</xdr:rowOff>
    </xdr:from>
    <xdr:to>
      <xdr:col>4</xdr:col>
      <xdr:colOff>866775</xdr:colOff>
      <xdr:row>29</xdr:row>
      <xdr:rowOff>0</xdr:rowOff>
    </xdr:to>
    <xdr:sp>
      <xdr:nvSpPr>
        <xdr:cNvPr id="56" name="Line 641"/>
        <xdr:cNvSpPr>
          <a:spLocks/>
        </xdr:cNvSpPr>
      </xdr:nvSpPr>
      <xdr:spPr>
        <a:xfrm flipH="1">
          <a:off x="7248525" y="5362575"/>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866775</xdr:colOff>
      <xdr:row>29</xdr:row>
      <xdr:rowOff>0</xdr:rowOff>
    </xdr:from>
    <xdr:to>
      <xdr:col>4</xdr:col>
      <xdr:colOff>866775</xdr:colOff>
      <xdr:row>29</xdr:row>
      <xdr:rowOff>0</xdr:rowOff>
    </xdr:to>
    <xdr:sp>
      <xdr:nvSpPr>
        <xdr:cNvPr id="57" name="Line 642"/>
        <xdr:cNvSpPr>
          <a:spLocks/>
        </xdr:cNvSpPr>
      </xdr:nvSpPr>
      <xdr:spPr>
        <a:xfrm flipH="1">
          <a:off x="7248525" y="5362575"/>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0</xdr:colOff>
      <xdr:row>29</xdr:row>
      <xdr:rowOff>0</xdr:rowOff>
    </xdr:from>
    <xdr:to>
      <xdr:col>4</xdr:col>
      <xdr:colOff>0</xdr:colOff>
      <xdr:row>29</xdr:row>
      <xdr:rowOff>0</xdr:rowOff>
    </xdr:to>
    <xdr:sp>
      <xdr:nvSpPr>
        <xdr:cNvPr id="58" name="Line 643"/>
        <xdr:cNvSpPr>
          <a:spLocks/>
        </xdr:cNvSpPr>
      </xdr:nvSpPr>
      <xdr:spPr>
        <a:xfrm>
          <a:off x="6381750" y="536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866775</xdr:colOff>
      <xdr:row>29</xdr:row>
      <xdr:rowOff>0</xdr:rowOff>
    </xdr:from>
    <xdr:to>
      <xdr:col>4</xdr:col>
      <xdr:colOff>866775</xdr:colOff>
      <xdr:row>29</xdr:row>
      <xdr:rowOff>0</xdr:rowOff>
    </xdr:to>
    <xdr:sp>
      <xdr:nvSpPr>
        <xdr:cNvPr id="59" name="Line 644"/>
        <xdr:cNvSpPr>
          <a:spLocks/>
        </xdr:cNvSpPr>
      </xdr:nvSpPr>
      <xdr:spPr>
        <a:xfrm flipH="1">
          <a:off x="7248525" y="5362575"/>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866775</xdr:colOff>
      <xdr:row>29</xdr:row>
      <xdr:rowOff>0</xdr:rowOff>
    </xdr:from>
    <xdr:to>
      <xdr:col>4</xdr:col>
      <xdr:colOff>866775</xdr:colOff>
      <xdr:row>29</xdr:row>
      <xdr:rowOff>0</xdr:rowOff>
    </xdr:to>
    <xdr:sp>
      <xdr:nvSpPr>
        <xdr:cNvPr id="60" name="Line 645"/>
        <xdr:cNvSpPr>
          <a:spLocks/>
        </xdr:cNvSpPr>
      </xdr:nvSpPr>
      <xdr:spPr>
        <a:xfrm flipH="1">
          <a:off x="7248525" y="5362575"/>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0</xdr:colOff>
      <xdr:row>29</xdr:row>
      <xdr:rowOff>0</xdr:rowOff>
    </xdr:from>
    <xdr:to>
      <xdr:col>4</xdr:col>
      <xdr:colOff>0</xdr:colOff>
      <xdr:row>29</xdr:row>
      <xdr:rowOff>0</xdr:rowOff>
    </xdr:to>
    <xdr:sp>
      <xdr:nvSpPr>
        <xdr:cNvPr id="61" name="Line 646"/>
        <xdr:cNvSpPr>
          <a:spLocks/>
        </xdr:cNvSpPr>
      </xdr:nvSpPr>
      <xdr:spPr>
        <a:xfrm>
          <a:off x="6381750" y="536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866775</xdr:colOff>
      <xdr:row>29</xdr:row>
      <xdr:rowOff>0</xdr:rowOff>
    </xdr:from>
    <xdr:to>
      <xdr:col>4</xdr:col>
      <xdr:colOff>866775</xdr:colOff>
      <xdr:row>29</xdr:row>
      <xdr:rowOff>0</xdr:rowOff>
    </xdr:to>
    <xdr:sp>
      <xdr:nvSpPr>
        <xdr:cNvPr id="62" name="Line 647"/>
        <xdr:cNvSpPr>
          <a:spLocks/>
        </xdr:cNvSpPr>
      </xdr:nvSpPr>
      <xdr:spPr>
        <a:xfrm flipH="1">
          <a:off x="7248525" y="5362575"/>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866775</xdr:colOff>
      <xdr:row>29</xdr:row>
      <xdr:rowOff>0</xdr:rowOff>
    </xdr:from>
    <xdr:to>
      <xdr:col>4</xdr:col>
      <xdr:colOff>866775</xdr:colOff>
      <xdr:row>29</xdr:row>
      <xdr:rowOff>0</xdr:rowOff>
    </xdr:to>
    <xdr:sp>
      <xdr:nvSpPr>
        <xdr:cNvPr id="63" name="Line 648"/>
        <xdr:cNvSpPr>
          <a:spLocks/>
        </xdr:cNvSpPr>
      </xdr:nvSpPr>
      <xdr:spPr>
        <a:xfrm flipH="1">
          <a:off x="7248525" y="5362575"/>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0</xdr:colOff>
      <xdr:row>29</xdr:row>
      <xdr:rowOff>0</xdr:rowOff>
    </xdr:from>
    <xdr:to>
      <xdr:col>4</xdr:col>
      <xdr:colOff>0</xdr:colOff>
      <xdr:row>29</xdr:row>
      <xdr:rowOff>0</xdr:rowOff>
    </xdr:to>
    <xdr:sp>
      <xdr:nvSpPr>
        <xdr:cNvPr id="64" name="Line 649"/>
        <xdr:cNvSpPr>
          <a:spLocks/>
        </xdr:cNvSpPr>
      </xdr:nvSpPr>
      <xdr:spPr>
        <a:xfrm>
          <a:off x="6381750" y="536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866775</xdr:colOff>
      <xdr:row>29</xdr:row>
      <xdr:rowOff>0</xdr:rowOff>
    </xdr:from>
    <xdr:to>
      <xdr:col>4</xdr:col>
      <xdr:colOff>866775</xdr:colOff>
      <xdr:row>29</xdr:row>
      <xdr:rowOff>0</xdr:rowOff>
    </xdr:to>
    <xdr:sp>
      <xdr:nvSpPr>
        <xdr:cNvPr id="65" name="Line 650"/>
        <xdr:cNvSpPr>
          <a:spLocks/>
        </xdr:cNvSpPr>
      </xdr:nvSpPr>
      <xdr:spPr>
        <a:xfrm flipH="1">
          <a:off x="7248525" y="5362575"/>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866775</xdr:colOff>
      <xdr:row>29</xdr:row>
      <xdr:rowOff>0</xdr:rowOff>
    </xdr:from>
    <xdr:to>
      <xdr:col>4</xdr:col>
      <xdr:colOff>866775</xdr:colOff>
      <xdr:row>29</xdr:row>
      <xdr:rowOff>0</xdr:rowOff>
    </xdr:to>
    <xdr:sp>
      <xdr:nvSpPr>
        <xdr:cNvPr id="66" name="Line 651"/>
        <xdr:cNvSpPr>
          <a:spLocks/>
        </xdr:cNvSpPr>
      </xdr:nvSpPr>
      <xdr:spPr>
        <a:xfrm flipH="1">
          <a:off x="7248525" y="5362575"/>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20</xdr:col>
      <xdr:colOff>914400</xdr:colOff>
      <xdr:row>198</xdr:row>
      <xdr:rowOff>161925</xdr:rowOff>
    </xdr:from>
    <xdr:to>
      <xdr:col>28</xdr:col>
      <xdr:colOff>647700</xdr:colOff>
      <xdr:row>198</xdr:row>
      <xdr:rowOff>161925</xdr:rowOff>
    </xdr:to>
    <xdr:sp>
      <xdr:nvSpPr>
        <xdr:cNvPr id="67" name="Line 652"/>
        <xdr:cNvSpPr>
          <a:spLocks/>
        </xdr:cNvSpPr>
      </xdr:nvSpPr>
      <xdr:spPr>
        <a:xfrm>
          <a:off x="19859625" y="47234475"/>
          <a:ext cx="6753225" cy="0"/>
        </a:xfrm>
        <a:prstGeom prst="line">
          <a:avLst/>
        </a:prstGeom>
        <a:noFill/>
        <a:ln w="17145" cmpd="sng">
          <a:solidFill>
            <a:srgbClr val="FFFF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466725</xdr:colOff>
      <xdr:row>25</xdr:row>
      <xdr:rowOff>76200</xdr:rowOff>
    </xdr:from>
    <xdr:to>
      <xdr:col>0</xdr:col>
      <xdr:colOff>952500</xdr:colOff>
      <xdr:row>27</xdr:row>
      <xdr:rowOff>171450</xdr:rowOff>
    </xdr:to>
    <xdr:sp>
      <xdr:nvSpPr>
        <xdr:cNvPr id="68" name="Drawing 603"/>
        <xdr:cNvSpPr>
          <a:spLocks/>
        </xdr:cNvSpPr>
      </xdr:nvSpPr>
      <xdr:spPr>
        <a:xfrm rot="18945985">
          <a:off x="466725" y="4762500"/>
          <a:ext cx="485775" cy="438150"/>
        </a:xfrm>
        <a:custGeom>
          <a:pathLst>
            <a:path h="16384" w="16384">
              <a:moveTo>
                <a:pt x="16384" y="0"/>
              </a:moveTo>
              <a:lnTo>
                <a:pt x="14706" y="27"/>
              </a:lnTo>
              <a:lnTo>
                <a:pt x="13081" y="131"/>
              </a:lnTo>
              <a:lnTo>
                <a:pt x="11508" y="262"/>
              </a:lnTo>
              <a:lnTo>
                <a:pt x="10014" y="472"/>
              </a:lnTo>
              <a:lnTo>
                <a:pt x="8572" y="708"/>
              </a:lnTo>
              <a:lnTo>
                <a:pt x="7236" y="996"/>
              </a:lnTo>
              <a:lnTo>
                <a:pt x="5977" y="1337"/>
              </a:lnTo>
              <a:lnTo>
                <a:pt x="5374" y="1520"/>
              </a:lnTo>
              <a:lnTo>
                <a:pt x="4797" y="1704"/>
              </a:lnTo>
              <a:lnTo>
                <a:pt x="4247" y="1914"/>
              </a:lnTo>
              <a:lnTo>
                <a:pt x="3749" y="2123"/>
              </a:lnTo>
              <a:lnTo>
                <a:pt x="3250" y="2359"/>
              </a:lnTo>
              <a:lnTo>
                <a:pt x="2805" y="2569"/>
              </a:lnTo>
              <a:lnTo>
                <a:pt x="2386" y="2805"/>
              </a:lnTo>
              <a:lnTo>
                <a:pt x="1993" y="3067"/>
              </a:lnTo>
              <a:lnTo>
                <a:pt x="1626" y="3303"/>
              </a:lnTo>
              <a:lnTo>
                <a:pt x="1284" y="3565"/>
              </a:lnTo>
              <a:lnTo>
                <a:pt x="996" y="3827"/>
              </a:lnTo>
              <a:lnTo>
                <a:pt x="734" y="4116"/>
              </a:lnTo>
              <a:lnTo>
                <a:pt x="524" y="4378"/>
              </a:lnTo>
              <a:lnTo>
                <a:pt x="341" y="4666"/>
              </a:lnTo>
              <a:lnTo>
                <a:pt x="184" y="4955"/>
              </a:lnTo>
              <a:lnTo>
                <a:pt x="79" y="5243"/>
              </a:lnTo>
              <a:lnTo>
                <a:pt x="27" y="5558"/>
              </a:lnTo>
              <a:lnTo>
                <a:pt x="0" y="5846"/>
              </a:lnTo>
              <a:lnTo>
                <a:pt x="0" y="9202"/>
              </a:lnTo>
              <a:lnTo>
                <a:pt x="52" y="9673"/>
              </a:lnTo>
              <a:lnTo>
                <a:pt x="209" y="10119"/>
              </a:lnTo>
              <a:lnTo>
                <a:pt x="446" y="10565"/>
              </a:lnTo>
              <a:lnTo>
                <a:pt x="787" y="10984"/>
              </a:lnTo>
              <a:lnTo>
                <a:pt x="1206" y="11404"/>
              </a:lnTo>
              <a:lnTo>
                <a:pt x="1730" y="11823"/>
              </a:lnTo>
              <a:lnTo>
                <a:pt x="2333" y="12189"/>
              </a:lnTo>
              <a:lnTo>
                <a:pt x="3014" y="12583"/>
              </a:lnTo>
              <a:lnTo>
                <a:pt x="3775" y="12924"/>
              </a:lnTo>
              <a:lnTo>
                <a:pt x="4588" y="13264"/>
              </a:lnTo>
              <a:lnTo>
                <a:pt x="5505" y="13579"/>
              </a:lnTo>
              <a:lnTo>
                <a:pt x="6449" y="13841"/>
              </a:lnTo>
              <a:lnTo>
                <a:pt x="7497" y="14103"/>
              </a:lnTo>
              <a:lnTo>
                <a:pt x="8572" y="14339"/>
              </a:lnTo>
              <a:lnTo>
                <a:pt x="9726" y="14549"/>
              </a:lnTo>
              <a:lnTo>
                <a:pt x="10932" y="14706"/>
              </a:lnTo>
              <a:lnTo>
                <a:pt x="10932" y="16384"/>
              </a:lnTo>
              <a:lnTo>
                <a:pt x="16384" y="13370"/>
              </a:lnTo>
              <a:lnTo>
                <a:pt x="10932" y="9699"/>
              </a:lnTo>
              <a:lnTo>
                <a:pt x="10932" y="11377"/>
              </a:lnTo>
              <a:lnTo>
                <a:pt x="10014" y="11246"/>
              </a:lnTo>
              <a:lnTo>
                <a:pt x="9123" y="11115"/>
              </a:lnTo>
              <a:lnTo>
                <a:pt x="8284" y="10932"/>
              </a:lnTo>
              <a:lnTo>
                <a:pt x="7445" y="10774"/>
              </a:lnTo>
              <a:lnTo>
                <a:pt x="6658" y="10565"/>
              </a:lnTo>
              <a:lnTo>
                <a:pt x="5898" y="10355"/>
              </a:lnTo>
              <a:lnTo>
                <a:pt x="5191" y="10119"/>
              </a:lnTo>
              <a:lnTo>
                <a:pt x="4509" y="9883"/>
              </a:lnTo>
              <a:lnTo>
                <a:pt x="3880" y="9621"/>
              </a:lnTo>
              <a:lnTo>
                <a:pt x="3277" y="9359"/>
              </a:lnTo>
              <a:lnTo>
                <a:pt x="2726" y="9070"/>
              </a:lnTo>
              <a:lnTo>
                <a:pt x="2229" y="8782"/>
              </a:lnTo>
              <a:lnTo>
                <a:pt x="1757" y="8493"/>
              </a:lnTo>
              <a:lnTo>
                <a:pt x="1337" y="8179"/>
              </a:lnTo>
              <a:lnTo>
                <a:pt x="996" y="7864"/>
              </a:lnTo>
              <a:lnTo>
                <a:pt x="682" y="7524"/>
              </a:lnTo>
              <a:lnTo>
                <a:pt x="1127" y="7078"/>
              </a:lnTo>
              <a:lnTo>
                <a:pt x="1651" y="6632"/>
              </a:lnTo>
              <a:lnTo>
                <a:pt x="2281" y="6213"/>
              </a:lnTo>
              <a:lnTo>
                <a:pt x="2989" y="5819"/>
              </a:lnTo>
              <a:lnTo>
                <a:pt x="3775" y="5452"/>
              </a:lnTo>
              <a:lnTo>
                <a:pt x="4666" y="5112"/>
              </a:lnTo>
              <a:lnTo>
                <a:pt x="5583" y="4797"/>
              </a:lnTo>
              <a:lnTo>
                <a:pt x="6606" y="4509"/>
              </a:lnTo>
              <a:lnTo>
                <a:pt x="7655" y="4247"/>
              </a:lnTo>
              <a:lnTo>
                <a:pt x="8782" y="4011"/>
              </a:lnTo>
              <a:lnTo>
                <a:pt x="9962" y="3827"/>
              </a:lnTo>
              <a:lnTo>
                <a:pt x="11168" y="3670"/>
              </a:lnTo>
              <a:lnTo>
                <a:pt x="12425" y="3539"/>
              </a:lnTo>
              <a:lnTo>
                <a:pt x="13710" y="3434"/>
              </a:lnTo>
              <a:lnTo>
                <a:pt x="15047" y="3381"/>
              </a:lnTo>
              <a:lnTo>
                <a:pt x="16384" y="3356"/>
              </a:lnTo>
              <a:lnTo>
                <a:pt x="16384" y="0"/>
              </a:lnTo>
              <a:close/>
            </a:path>
          </a:pathLst>
        </a:custGeom>
        <a:solidFill>
          <a:srgbClr val="FF0000"/>
        </a:solidFill>
        <a:ln w="1" cmpd="sng">
          <a:solidFill>
            <a:srgbClr val="0000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editAs="oneCell">
    <xdr:from>
      <xdr:col>3</xdr:col>
      <xdr:colOff>85725</xdr:colOff>
      <xdr:row>0</xdr:row>
      <xdr:rowOff>66675</xdr:rowOff>
    </xdr:from>
    <xdr:to>
      <xdr:col>7</xdr:col>
      <xdr:colOff>438150</xdr:colOff>
      <xdr:row>3</xdr:row>
      <xdr:rowOff>114300</xdr:rowOff>
    </xdr:to>
    <xdr:pic>
      <xdr:nvPicPr>
        <xdr:cNvPr id="69" name="Picture 1"/>
        <xdr:cNvPicPr preferRelativeResize="1">
          <a:picLocks noChangeAspect="1"/>
        </xdr:cNvPicPr>
      </xdr:nvPicPr>
      <xdr:blipFill>
        <a:blip r:embed="rId1"/>
        <a:stretch>
          <a:fillRect/>
        </a:stretch>
      </xdr:blipFill>
      <xdr:spPr>
        <a:xfrm>
          <a:off x="5715000" y="66675"/>
          <a:ext cx="3352800" cy="581025"/>
        </a:xfrm>
        <a:prstGeom prst="rect">
          <a:avLst/>
        </a:prstGeom>
        <a:noFill/>
        <a:ln w="9525" cmpd="sng">
          <a:noFill/>
        </a:ln>
      </xdr:spPr>
    </xdr:pic>
    <xdr:clientData/>
  </xdr:twoCellAnchor>
  <xdr:twoCellAnchor editAs="absolute">
    <xdr:from>
      <xdr:col>25</xdr:col>
      <xdr:colOff>238125</xdr:colOff>
      <xdr:row>194</xdr:row>
      <xdr:rowOff>38100</xdr:rowOff>
    </xdr:from>
    <xdr:to>
      <xdr:col>29</xdr:col>
      <xdr:colOff>95250</xdr:colOff>
      <xdr:row>195</xdr:row>
      <xdr:rowOff>123825</xdr:rowOff>
    </xdr:to>
    <xdr:pic>
      <xdr:nvPicPr>
        <xdr:cNvPr id="70" name="Picture 2"/>
        <xdr:cNvPicPr preferRelativeResize="1">
          <a:picLocks noChangeAspect="1"/>
        </xdr:cNvPicPr>
      </xdr:nvPicPr>
      <xdr:blipFill>
        <a:blip r:embed="rId2"/>
        <a:stretch>
          <a:fillRect/>
        </a:stretch>
      </xdr:blipFill>
      <xdr:spPr>
        <a:xfrm>
          <a:off x="24345900" y="46081950"/>
          <a:ext cx="24003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velrta.longwood.edu/" TargetMode="External" /><Relationship Id="rId2" Type="http://schemas.openxmlformats.org/officeDocument/2006/relationships/hyperlink" Target="http://go.longwood.edu/protected"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E233"/>
  <sheetViews>
    <sheetView tabSelected="1" zoomScale="110" zoomScaleNormal="110" zoomScalePageLayoutView="0" workbookViewId="0" topLeftCell="A1">
      <selection activeCell="B5" sqref="B5"/>
    </sheetView>
  </sheetViews>
  <sheetFormatPr defaultColWidth="11.50390625" defaultRowHeight="12.75"/>
  <cols>
    <col min="1" max="1" width="18.50390625" style="125" customWidth="1"/>
    <col min="2" max="2" width="42.50390625" style="26" customWidth="1"/>
    <col min="3" max="3" width="12.875" style="26" customWidth="1"/>
    <col min="4" max="4" width="9.875" style="26" customWidth="1"/>
    <col min="5" max="5" width="11.375" style="26" customWidth="1"/>
    <col min="6" max="6" width="9.50390625" style="26" bestFit="1" customWidth="1"/>
    <col min="7" max="7" width="8.625" style="26" customWidth="1"/>
    <col min="8" max="8" width="8.375" style="149" customWidth="1"/>
    <col min="9" max="9" width="8.625" style="26" customWidth="1"/>
    <col min="10" max="10" width="15.00390625" style="26" customWidth="1"/>
    <col min="11" max="12" width="0.6171875" style="9" customWidth="1"/>
    <col min="13" max="13" width="35.625" style="10" customWidth="1"/>
    <col min="14" max="17" width="11.50390625" style="10" customWidth="1"/>
    <col min="18" max="18" width="1.37890625" style="111" customWidth="1"/>
    <col min="19" max="19" width="11.50390625" style="10" customWidth="1"/>
    <col min="20" max="20" width="7.625" style="10" customWidth="1"/>
    <col min="21" max="21" width="37.625" style="10" customWidth="1"/>
    <col min="22" max="22" width="7.875" style="10" customWidth="1"/>
    <col min="23" max="23" width="9.875" style="10" customWidth="1"/>
    <col min="24" max="24" width="8.50390625" style="10" customWidth="1"/>
    <col min="25" max="25" width="3.875" style="10" customWidth="1"/>
    <col min="26" max="26" width="8.50390625" style="10" customWidth="1"/>
    <col min="27" max="27" width="8.375" style="10" customWidth="1"/>
    <col min="28" max="28" width="7.50390625" style="10" customWidth="1"/>
    <col min="29" max="29" width="9.00390625" style="10" customWidth="1"/>
    <col min="30" max="30" width="2.625" style="26" customWidth="1"/>
    <col min="31" max="31" width="7.50390625" style="25" customWidth="1"/>
    <col min="32" max="32" width="37.625" style="25" customWidth="1"/>
    <col min="33" max="34" width="7.375" style="25" customWidth="1"/>
    <col min="35" max="35" width="7.625" style="25" customWidth="1"/>
    <col min="36" max="36" width="3.875" style="25" customWidth="1"/>
    <col min="37" max="37" width="6.625" style="25" customWidth="1"/>
    <col min="38" max="38" width="9.00390625" style="25" customWidth="1"/>
    <col min="39" max="39" width="9.375" style="25" customWidth="1"/>
    <col min="40" max="40" width="10.00390625" style="26" customWidth="1"/>
    <col min="41" max="41" width="7.50390625" style="25" customWidth="1"/>
    <col min="42" max="57" width="11.50390625" style="6" customWidth="1"/>
  </cols>
  <sheetData>
    <row r="1" spans="1:47" ht="12.75" customHeight="1">
      <c r="A1" s="873">
        <v>2024</v>
      </c>
      <c r="B1" s="444"/>
      <c r="C1" s="731"/>
      <c r="D1" s="732"/>
      <c r="E1" s="732"/>
      <c r="F1" s="732"/>
      <c r="G1" s="730"/>
      <c r="H1" s="730"/>
      <c r="I1" s="730"/>
      <c r="J1" s="376"/>
      <c r="M1" s="8"/>
      <c r="N1" s="3"/>
      <c r="O1" s="3"/>
      <c r="P1" s="3"/>
      <c r="Q1" s="3"/>
      <c r="R1" s="4"/>
      <c r="S1" s="5"/>
      <c r="T1" s="5"/>
      <c r="U1" s="5"/>
      <c r="V1" s="5"/>
      <c r="W1" s="5"/>
      <c r="X1" s="5"/>
      <c r="Y1" s="5"/>
      <c r="Z1" s="5"/>
      <c r="AA1" s="5"/>
      <c r="AB1" s="5"/>
      <c r="AC1" s="5"/>
      <c r="AD1" s="13"/>
      <c r="AE1" s="13"/>
      <c r="AF1" s="13"/>
      <c r="AG1" s="13"/>
      <c r="AH1" s="13"/>
      <c r="AI1" s="13"/>
      <c r="AJ1" s="13"/>
      <c r="AK1" s="13"/>
      <c r="AL1" s="13"/>
      <c r="AM1" s="13"/>
      <c r="AN1" s="13"/>
      <c r="AU1" s="6" t="s">
        <v>0</v>
      </c>
    </row>
    <row r="2" spans="1:40" ht="15.75" customHeight="1">
      <c r="A2" s="873"/>
      <c r="B2" s="445" t="s">
        <v>161</v>
      </c>
      <c r="C2" s="731"/>
      <c r="D2" s="732"/>
      <c r="E2" s="732"/>
      <c r="F2" s="732"/>
      <c r="G2" s="730"/>
      <c r="H2" s="730"/>
      <c r="I2" s="730"/>
      <c r="J2" s="376"/>
      <c r="M2" s="8"/>
      <c r="N2" s="3"/>
      <c r="O2" s="3"/>
      <c r="P2" s="3"/>
      <c r="Q2" s="3"/>
      <c r="R2" s="4"/>
      <c r="S2" s="5"/>
      <c r="T2" s="5"/>
      <c r="U2" s="5"/>
      <c r="V2" s="5"/>
      <c r="W2" s="5"/>
      <c r="X2" s="5"/>
      <c r="Y2" s="5"/>
      <c r="Z2" s="5"/>
      <c r="AA2" s="5"/>
      <c r="AB2" s="5"/>
      <c r="AC2" s="5"/>
      <c r="AD2" s="13"/>
      <c r="AE2" s="13"/>
      <c r="AF2" s="13"/>
      <c r="AG2" s="13"/>
      <c r="AH2" s="13"/>
      <c r="AI2" s="13"/>
      <c r="AJ2" s="13"/>
      <c r="AK2" s="13"/>
      <c r="AL2" s="13"/>
      <c r="AM2" s="13"/>
      <c r="AN2" s="13"/>
    </row>
    <row r="3" spans="1:40" ht="13.5" thickBot="1">
      <c r="A3" s="874"/>
      <c r="B3" s="748" t="s">
        <v>202</v>
      </c>
      <c r="C3" s="731"/>
      <c r="D3" s="732"/>
      <c r="E3" s="732"/>
      <c r="F3" s="732"/>
      <c r="G3" s="730"/>
      <c r="H3" s="730"/>
      <c r="I3" s="730"/>
      <c r="J3" s="376"/>
      <c r="M3" s="8"/>
      <c r="N3" s="3"/>
      <c r="O3" s="3"/>
      <c r="P3" s="3"/>
      <c r="Q3" s="3"/>
      <c r="R3" s="4"/>
      <c r="S3" s="5"/>
      <c r="T3" s="5"/>
      <c r="U3" s="5"/>
      <c r="V3" s="5"/>
      <c r="W3" s="5"/>
      <c r="X3" s="5"/>
      <c r="Y3" s="5"/>
      <c r="Z3" s="5"/>
      <c r="AA3" s="5"/>
      <c r="AB3" s="5"/>
      <c r="AC3" s="5"/>
      <c r="AD3" s="13"/>
      <c r="AE3" s="13"/>
      <c r="AF3" s="13"/>
      <c r="AG3" s="13"/>
      <c r="AH3" s="13"/>
      <c r="AI3" s="13"/>
      <c r="AJ3" s="13"/>
      <c r="AK3" s="13"/>
      <c r="AL3" s="13"/>
      <c r="AM3" s="13"/>
      <c r="AN3" s="13"/>
    </row>
    <row r="4" spans="1:40" ht="13.5" thickBot="1">
      <c r="A4" s="102"/>
      <c r="B4" s="442"/>
      <c r="C4" s="731"/>
      <c r="D4" s="732"/>
      <c r="E4" s="732"/>
      <c r="F4" s="732"/>
      <c r="G4" s="730"/>
      <c r="H4" s="730"/>
      <c r="I4" s="730"/>
      <c r="J4" s="376"/>
      <c r="M4" s="8"/>
      <c r="N4" s="3"/>
      <c r="O4" s="3"/>
      <c r="P4" s="3"/>
      <c r="Q4" s="3"/>
      <c r="R4" s="4"/>
      <c r="S4" s="5"/>
      <c r="T4" s="5"/>
      <c r="U4" s="5"/>
      <c r="V4" s="5"/>
      <c r="W4" s="5"/>
      <c r="X4" s="5"/>
      <c r="Y4" s="5"/>
      <c r="Z4" s="5"/>
      <c r="AA4" s="5"/>
      <c r="AB4" s="5"/>
      <c r="AC4" s="5"/>
      <c r="AD4" s="13"/>
      <c r="AE4" s="13"/>
      <c r="AF4" s="13"/>
      <c r="AG4" s="13"/>
      <c r="AH4" s="13"/>
      <c r="AI4" s="13"/>
      <c r="AJ4" s="13"/>
      <c r="AK4" s="13"/>
      <c r="AL4" s="13"/>
      <c r="AM4" s="13"/>
      <c r="AN4" s="13"/>
    </row>
    <row r="5" spans="1:40" ht="13.5" thickBot="1">
      <c r="A5" s="102" t="s">
        <v>1</v>
      </c>
      <c r="B5" s="363"/>
      <c r="C5" s="843" t="s">
        <v>201</v>
      </c>
      <c r="D5" s="844"/>
      <c r="E5" s="844"/>
      <c r="F5" s="844"/>
      <c r="G5" s="844"/>
      <c r="H5" s="844"/>
      <c r="I5" s="844"/>
      <c r="J5" s="376"/>
      <c r="M5" s="8"/>
      <c r="N5" s="3"/>
      <c r="O5" s="3"/>
      <c r="P5" s="3"/>
      <c r="Q5" s="3"/>
      <c r="R5" s="4"/>
      <c r="S5" s="5"/>
      <c r="T5" s="5"/>
      <c r="U5" s="5"/>
      <c r="V5" s="5"/>
      <c r="W5" s="5"/>
      <c r="X5" s="5"/>
      <c r="Y5" s="5"/>
      <c r="Z5" s="5"/>
      <c r="AA5" s="5"/>
      <c r="AB5" s="5"/>
      <c r="AC5" s="5"/>
      <c r="AD5" s="13"/>
      <c r="AE5" s="13"/>
      <c r="AF5" s="13"/>
      <c r="AG5" s="13"/>
      <c r="AH5" s="13"/>
      <c r="AI5" s="13"/>
      <c r="AJ5" s="13"/>
      <c r="AK5" s="13"/>
      <c r="AL5" s="13"/>
      <c r="AM5" s="13"/>
      <c r="AN5" s="13"/>
    </row>
    <row r="6" spans="1:40" ht="13.5" thickBot="1">
      <c r="A6" s="183" t="s">
        <v>59</v>
      </c>
      <c r="B6" s="362"/>
      <c r="C6" s="376" t="s">
        <v>154</v>
      </c>
      <c r="D6" s="376"/>
      <c r="E6" s="376"/>
      <c r="F6" s="376"/>
      <c r="G6" s="376"/>
      <c r="H6" s="376"/>
      <c r="I6" s="376"/>
      <c r="J6" s="376"/>
      <c r="M6" s="8"/>
      <c r="N6" s="3"/>
      <c r="O6" s="3"/>
      <c r="P6" s="3"/>
      <c r="Q6" s="3"/>
      <c r="R6" s="4"/>
      <c r="S6" s="5"/>
      <c r="T6" s="5"/>
      <c r="U6" s="5"/>
      <c r="V6" s="5"/>
      <c r="W6" s="5"/>
      <c r="X6" s="5"/>
      <c r="Y6" s="5"/>
      <c r="Z6" s="5"/>
      <c r="AA6" s="5"/>
      <c r="AB6" s="5"/>
      <c r="AC6" s="5"/>
      <c r="AD6" s="13"/>
      <c r="AE6" s="13"/>
      <c r="AF6" s="13"/>
      <c r="AG6" s="13"/>
      <c r="AH6" s="13"/>
      <c r="AI6" s="13"/>
      <c r="AJ6" s="13"/>
      <c r="AK6" s="13"/>
      <c r="AL6" s="13"/>
      <c r="AM6" s="13"/>
      <c r="AN6" s="13"/>
    </row>
    <row r="7" spans="1:40" ht="13.5" thickBot="1">
      <c r="A7" s="103" t="s">
        <v>73</v>
      </c>
      <c r="B7" s="361"/>
      <c r="C7" s="354"/>
      <c r="D7" s="354"/>
      <c r="E7" s="354"/>
      <c r="F7" s="376"/>
      <c r="G7" s="376"/>
      <c r="H7" s="376"/>
      <c r="I7" s="376"/>
      <c r="J7" s="376"/>
      <c r="M7" s="8"/>
      <c r="N7" s="8"/>
      <c r="O7" s="8"/>
      <c r="P7" s="8"/>
      <c r="Q7" s="8"/>
      <c r="R7" s="10"/>
      <c r="S7" s="5"/>
      <c r="T7" s="5"/>
      <c r="U7" s="5"/>
      <c r="V7" s="5"/>
      <c r="W7" s="5"/>
      <c r="X7" s="5"/>
      <c r="Y7" s="5"/>
      <c r="Z7" s="5"/>
      <c r="AA7" s="5"/>
      <c r="AB7" s="5"/>
      <c r="AC7" s="5"/>
      <c r="AD7" s="13"/>
      <c r="AE7" s="13"/>
      <c r="AF7" s="13"/>
      <c r="AG7" s="13"/>
      <c r="AH7" s="13"/>
      <c r="AI7" s="13"/>
      <c r="AJ7" s="13"/>
      <c r="AK7" s="13"/>
      <c r="AL7" s="13"/>
      <c r="AM7" s="13"/>
      <c r="AN7" s="13"/>
    </row>
    <row r="8" spans="1:40" ht="13.5" thickBot="1">
      <c r="A8" s="103" t="s">
        <v>162</v>
      </c>
      <c r="B8" s="360"/>
      <c r="C8" s="376"/>
      <c r="D8" s="376"/>
      <c r="E8" s="376"/>
      <c r="F8" s="376"/>
      <c r="G8" s="376"/>
      <c r="H8" s="376"/>
      <c r="I8" s="376"/>
      <c r="J8" s="376"/>
      <c r="M8" s="8"/>
      <c r="N8" s="8"/>
      <c r="O8" s="8"/>
      <c r="P8" s="8"/>
      <c r="Q8" s="8"/>
      <c r="R8" s="10"/>
      <c r="S8" s="5"/>
      <c r="T8" s="5"/>
      <c r="U8" s="5"/>
      <c r="V8" s="5"/>
      <c r="W8" s="5"/>
      <c r="X8" s="5"/>
      <c r="Y8" s="5"/>
      <c r="Z8" s="5"/>
      <c r="AA8" s="5"/>
      <c r="AB8" s="5"/>
      <c r="AC8" s="5"/>
      <c r="AD8" s="13"/>
      <c r="AE8" s="13"/>
      <c r="AF8" s="13"/>
      <c r="AG8" s="13"/>
      <c r="AH8" s="13"/>
      <c r="AI8" s="13"/>
      <c r="AJ8" s="13"/>
      <c r="AK8" s="13"/>
      <c r="AL8" s="13"/>
      <c r="AM8" s="13"/>
      <c r="AN8" s="13"/>
    </row>
    <row r="9" spans="1:40" ht="13.5" thickBot="1">
      <c r="A9" s="102" t="s">
        <v>3</v>
      </c>
      <c r="B9" s="379"/>
      <c r="C9" s="376"/>
      <c r="D9" s="458"/>
      <c r="E9" s="409" t="s">
        <v>66</v>
      </c>
      <c r="F9" s="410"/>
      <c r="G9" s="409"/>
      <c r="H9" s="411"/>
      <c r="I9" s="411"/>
      <c r="J9" s="412"/>
      <c r="M9" s="8"/>
      <c r="N9" s="8"/>
      <c r="O9" s="8"/>
      <c r="P9" s="8"/>
      <c r="Q9" s="8"/>
      <c r="R9" s="10"/>
      <c r="S9" s="5"/>
      <c r="T9" s="5"/>
      <c r="U9" s="5"/>
      <c r="V9" s="5"/>
      <c r="W9" s="5"/>
      <c r="X9" s="5"/>
      <c r="Y9" s="5"/>
      <c r="Z9" s="5"/>
      <c r="AA9" s="5"/>
      <c r="AB9" s="5"/>
      <c r="AC9" s="5"/>
      <c r="AD9" s="13"/>
      <c r="AE9" s="13"/>
      <c r="AF9" s="13"/>
      <c r="AG9" s="13"/>
      <c r="AH9" s="13"/>
      <c r="AI9" s="13"/>
      <c r="AJ9" s="13"/>
      <c r="AK9" s="13"/>
      <c r="AL9" s="13"/>
      <c r="AM9" s="13"/>
      <c r="AN9" s="13"/>
    </row>
    <row r="10" spans="1:40" ht="12.75" customHeight="1" thickBot="1">
      <c r="A10" s="443"/>
      <c r="B10" s="414" t="s">
        <v>72</v>
      </c>
      <c r="C10" s="376"/>
      <c r="D10" s="380" t="s">
        <v>71</v>
      </c>
      <c r="E10" s="105"/>
      <c r="F10" s="106"/>
      <c r="G10" s="105"/>
      <c r="H10" s="107"/>
      <c r="I10" s="108"/>
      <c r="J10" s="180"/>
      <c r="M10" s="8"/>
      <c r="N10" s="8"/>
      <c r="O10" s="8"/>
      <c r="P10" s="8"/>
      <c r="Q10" s="8"/>
      <c r="R10" s="10"/>
      <c r="S10" s="5"/>
      <c r="T10" s="5"/>
      <c r="U10" s="5"/>
      <c r="V10" s="5"/>
      <c r="W10" s="5"/>
      <c r="X10" s="5"/>
      <c r="Y10" s="5"/>
      <c r="Z10" s="5"/>
      <c r="AA10" s="5"/>
      <c r="AB10" s="5"/>
      <c r="AC10" s="5"/>
      <c r="AD10" s="13"/>
      <c r="AE10" s="13"/>
      <c r="AF10" s="13"/>
      <c r="AG10" s="13"/>
      <c r="AH10" s="13"/>
      <c r="AI10" s="13"/>
      <c r="AJ10" s="13"/>
      <c r="AK10" s="13"/>
      <c r="AL10" s="13"/>
      <c r="AM10" s="13"/>
      <c r="AN10" s="13"/>
    </row>
    <row r="11" spans="1:40" ht="12.75">
      <c r="A11" s="443"/>
      <c r="B11" s="359"/>
      <c r="C11" s="376"/>
      <c r="D11" s="381"/>
      <c r="E11" s="383" t="s">
        <v>69</v>
      </c>
      <c r="F11" s="384"/>
      <c r="G11" s="384"/>
      <c r="H11" s="385"/>
      <c r="I11" s="385"/>
      <c r="J11" s="386"/>
      <c r="M11" s="7"/>
      <c r="N11" s="8"/>
      <c r="O11" s="8"/>
      <c r="P11" s="8"/>
      <c r="Q11" s="8"/>
      <c r="R11" s="10"/>
      <c r="S11" s="5"/>
      <c r="T11" s="5"/>
      <c r="U11" s="5"/>
      <c r="V11" s="5"/>
      <c r="W11" s="5"/>
      <c r="X11" s="5"/>
      <c r="Y11" s="5"/>
      <c r="Z11" s="5"/>
      <c r="AA11" s="5"/>
      <c r="AB11" s="5"/>
      <c r="AC11" s="5"/>
      <c r="AD11" s="13"/>
      <c r="AE11" s="13"/>
      <c r="AF11" s="13"/>
      <c r="AG11" s="13"/>
      <c r="AH11" s="13"/>
      <c r="AI11" s="13"/>
      <c r="AJ11" s="13"/>
      <c r="AK11" s="13"/>
      <c r="AL11" s="13"/>
      <c r="AM11" s="13"/>
      <c r="AN11" s="13"/>
    </row>
    <row r="12" spans="1:40" ht="13.5" thickBot="1">
      <c r="A12" s="443"/>
      <c r="B12" s="372"/>
      <c r="C12" s="376"/>
      <c r="D12" s="381"/>
      <c r="E12" s="387" t="s">
        <v>4</v>
      </c>
      <c r="F12" s="388"/>
      <c r="G12" s="383"/>
      <c r="H12" s="389"/>
      <c r="I12" s="390"/>
      <c r="J12" s="391"/>
      <c r="M12" s="7"/>
      <c r="N12" s="8"/>
      <c r="O12" s="8"/>
      <c r="P12" s="8"/>
      <c r="Q12" s="8"/>
      <c r="R12" s="10"/>
      <c r="S12" s="5"/>
      <c r="T12" s="5"/>
      <c r="U12" s="5"/>
      <c r="V12" s="5"/>
      <c r="W12" s="5"/>
      <c r="X12" s="5"/>
      <c r="Y12" s="5"/>
      <c r="Z12" s="5"/>
      <c r="AA12" s="5"/>
      <c r="AB12" s="5"/>
      <c r="AC12" s="5"/>
      <c r="AD12" s="13"/>
      <c r="AE12" s="13"/>
      <c r="AF12" s="13"/>
      <c r="AG12" s="13"/>
      <c r="AH12" s="13"/>
      <c r="AI12" s="13"/>
      <c r="AJ12" s="13"/>
      <c r="AK12" s="13"/>
      <c r="AL12" s="13"/>
      <c r="AM12" s="13"/>
      <c r="AN12" s="13"/>
    </row>
    <row r="13" spans="1:40" ht="15.75" thickBot="1">
      <c r="A13" s="104" t="s">
        <v>184</v>
      </c>
      <c r="B13" s="109"/>
      <c r="C13" s="376"/>
      <c r="D13" s="381"/>
      <c r="E13" s="387" t="s">
        <v>5</v>
      </c>
      <c r="F13" s="388"/>
      <c r="G13" s="387"/>
      <c r="H13" s="392"/>
      <c r="I13" s="393"/>
      <c r="J13" s="394"/>
      <c r="M13" s="7"/>
      <c r="N13" s="8"/>
      <c r="O13" s="8"/>
      <c r="P13" s="8"/>
      <c r="Q13" s="8"/>
      <c r="R13" s="10"/>
      <c r="S13" s="5"/>
      <c r="T13" s="5"/>
      <c r="U13" s="5"/>
      <c r="V13" s="5"/>
      <c r="W13" s="5"/>
      <c r="X13" s="5"/>
      <c r="Y13" s="5"/>
      <c r="Z13" s="5"/>
      <c r="AA13" s="5"/>
      <c r="AB13" s="5"/>
      <c r="AC13" s="5"/>
      <c r="AD13" s="13"/>
      <c r="AE13" s="13"/>
      <c r="AF13" s="13"/>
      <c r="AG13" s="13"/>
      <c r="AH13" s="13"/>
      <c r="AI13" s="13"/>
      <c r="AJ13" s="13"/>
      <c r="AK13" s="13"/>
      <c r="AL13" s="13"/>
      <c r="AM13" s="13"/>
      <c r="AN13" s="13"/>
    </row>
    <row r="14" spans="1:40" ht="12.75">
      <c r="A14" s="500"/>
      <c r="B14" s="399" t="s">
        <v>8</v>
      </c>
      <c r="C14" s="895">
        <f>IF(A211&gt;0,"&lt;---- VALUE ENTERED IS NOT A NUMBER !","")</f>
      </c>
      <c r="D14" s="381"/>
      <c r="E14" s="387" t="s">
        <v>6</v>
      </c>
      <c r="F14" s="388"/>
      <c r="G14" s="387"/>
      <c r="H14" s="392"/>
      <c r="I14" s="393"/>
      <c r="J14" s="394"/>
      <c r="M14" s="7"/>
      <c r="N14" s="8"/>
      <c r="O14" s="8"/>
      <c r="P14" s="8"/>
      <c r="Q14" s="8"/>
      <c r="R14" s="10"/>
      <c r="S14" s="5"/>
      <c r="T14" s="5"/>
      <c r="U14" s="5"/>
      <c r="V14" s="5"/>
      <c r="W14" s="5"/>
      <c r="X14" s="5"/>
      <c r="Y14" s="5"/>
      <c r="Z14" s="5"/>
      <c r="AA14" s="5"/>
      <c r="AB14" s="5"/>
      <c r="AC14" s="5"/>
      <c r="AD14" s="13"/>
      <c r="AE14" s="13"/>
      <c r="AF14" s="13"/>
      <c r="AG14" s="13"/>
      <c r="AH14" s="13"/>
      <c r="AI14" s="13"/>
      <c r="AJ14" s="13"/>
      <c r="AK14" s="13"/>
      <c r="AL14" s="13"/>
      <c r="AM14" s="13"/>
      <c r="AN14" s="13"/>
    </row>
    <row r="15" spans="1:40" ht="12.75">
      <c r="A15" s="500"/>
      <c r="B15" s="400" t="s">
        <v>9</v>
      </c>
      <c r="C15" s="895"/>
      <c r="D15" s="381"/>
      <c r="E15" s="387" t="s">
        <v>67</v>
      </c>
      <c r="F15" s="388"/>
      <c r="G15" s="387"/>
      <c r="H15" s="392"/>
      <c r="I15" s="393"/>
      <c r="J15" s="394"/>
      <c r="M15" s="8"/>
      <c r="N15" s="8"/>
      <c r="O15" s="8"/>
      <c r="P15" s="8"/>
      <c r="Q15" s="8"/>
      <c r="R15" s="10"/>
      <c r="S15" s="5"/>
      <c r="T15" s="5"/>
      <c r="U15" s="5"/>
      <c r="V15" s="5"/>
      <c r="W15" s="5"/>
      <c r="X15" s="5"/>
      <c r="Y15" s="5"/>
      <c r="Z15" s="5"/>
      <c r="AA15" s="5"/>
      <c r="AB15" s="5"/>
      <c r="AC15" s="5"/>
      <c r="AD15" s="13"/>
      <c r="AE15" s="13"/>
      <c r="AF15" s="13"/>
      <c r="AG15" s="13"/>
      <c r="AH15" s="13"/>
      <c r="AI15" s="13"/>
      <c r="AJ15" s="13"/>
      <c r="AK15" s="13"/>
      <c r="AL15" s="13"/>
      <c r="AM15" s="13"/>
      <c r="AN15" s="13"/>
    </row>
    <row r="16" spans="1:40" ht="12.75">
      <c r="A16" s="500"/>
      <c r="B16" s="400" t="s">
        <v>168</v>
      </c>
      <c r="C16" s="895"/>
      <c r="D16" s="381"/>
      <c r="E16" s="387" t="s">
        <v>70</v>
      </c>
      <c r="F16" s="388"/>
      <c r="G16" s="387"/>
      <c r="H16" s="392"/>
      <c r="I16" s="393"/>
      <c r="J16" s="394"/>
      <c r="M16" s="8"/>
      <c r="N16" s="3"/>
      <c r="O16" s="3"/>
      <c r="P16" s="3"/>
      <c r="Q16" s="3"/>
      <c r="R16" s="4"/>
      <c r="S16" s="5"/>
      <c r="T16" s="5"/>
      <c r="U16" s="5"/>
      <c r="V16" s="5"/>
      <c r="W16" s="5"/>
      <c r="X16" s="5"/>
      <c r="Y16" s="5"/>
      <c r="Z16" s="5"/>
      <c r="AA16" s="5"/>
      <c r="AB16" s="5"/>
      <c r="AC16" s="5"/>
      <c r="AD16" s="13"/>
      <c r="AE16" s="13"/>
      <c r="AF16" s="13"/>
      <c r="AG16" s="13"/>
      <c r="AH16" s="13"/>
      <c r="AI16" s="13"/>
      <c r="AJ16" s="13"/>
      <c r="AK16" s="13"/>
      <c r="AL16" s="13"/>
      <c r="AM16" s="13"/>
      <c r="AN16" s="13"/>
    </row>
    <row r="17" spans="1:40" ht="12.75">
      <c r="A17" s="500"/>
      <c r="B17" s="400" t="s">
        <v>194</v>
      </c>
      <c r="C17" s="895"/>
      <c r="D17" s="381"/>
      <c r="E17" s="387" t="s">
        <v>68</v>
      </c>
      <c r="F17" s="388"/>
      <c r="G17" s="387"/>
      <c r="H17" s="392"/>
      <c r="I17" s="393"/>
      <c r="J17" s="394"/>
      <c r="M17" s="8"/>
      <c r="N17" s="3"/>
      <c r="O17" s="3"/>
      <c r="P17" s="3"/>
      <c r="Q17" s="3"/>
      <c r="R17" s="4"/>
      <c r="S17" s="5"/>
      <c r="T17" s="5"/>
      <c r="U17" s="5"/>
      <c r="V17" s="5"/>
      <c r="W17" s="5"/>
      <c r="X17" s="5"/>
      <c r="Y17" s="5"/>
      <c r="Z17" s="5"/>
      <c r="AA17" s="5"/>
      <c r="AB17" s="5"/>
      <c r="AC17" s="5"/>
      <c r="AD17" s="13"/>
      <c r="AE17" s="13"/>
      <c r="AF17" s="13"/>
      <c r="AG17" s="13"/>
      <c r="AH17" s="13"/>
      <c r="AI17" s="13"/>
      <c r="AJ17" s="13"/>
      <c r="AK17" s="13"/>
      <c r="AL17" s="13"/>
      <c r="AM17" s="13"/>
      <c r="AN17" s="13"/>
    </row>
    <row r="18" spans="1:40" ht="12.75">
      <c r="A18" s="733"/>
      <c r="B18" s="400" t="s">
        <v>195</v>
      </c>
      <c r="C18" s="895"/>
      <c r="D18" s="381"/>
      <c r="E18" s="387" t="s">
        <v>7</v>
      </c>
      <c r="F18" s="388"/>
      <c r="G18" s="387"/>
      <c r="H18" s="393"/>
      <c r="I18" s="393"/>
      <c r="J18" s="394"/>
      <c r="M18" s="8"/>
      <c r="N18" s="3"/>
      <c r="O18" s="3"/>
      <c r="P18" s="3"/>
      <c r="Q18" s="3"/>
      <c r="R18" s="4"/>
      <c r="S18" s="5"/>
      <c r="T18" s="5"/>
      <c r="U18" s="5"/>
      <c r="V18" s="5"/>
      <c r="W18" s="5"/>
      <c r="X18" s="5"/>
      <c r="Y18" s="5"/>
      <c r="Z18" s="5"/>
      <c r="AA18" s="5"/>
      <c r="AB18" s="5"/>
      <c r="AC18" s="5"/>
      <c r="AD18" s="13"/>
      <c r="AE18" s="13"/>
      <c r="AF18" s="13"/>
      <c r="AG18" s="13"/>
      <c r="AH18" s="13"/>
      <c r="AI18" s="13"/>
      <c r="AJ18" s="13"/>
      <c r="AK18" s="13"/>
      <c r="AL18" s="13"/>
      <c r="AM18" s="13"/>
      <c r="AN18" s="13"/>
    </row>
    <row r="19" spans="1:40" ht="13.5" thickBot="1">
      <c r="A19" s="500"/>
      <c r="B19" s="400" t="s">
        <v>169</v>
      </c>
      <c r="C19" s="895"/>
      <c r="D19" s="382"/>
      <c r="E19" s="395" t="s">
        <v>10</v>
      </c>
      <c r="F19" s="396"/>
      <c r="G19" s="395"/>
      <c r="H19" s="397"/>
      <c r="I19" s="397"/>
      <c r="J19" s="398"/>
      <c r="M19" s="8"/>
      <c r="N19" s="3"/>
      <c r="O19" s="3"/>
      <c r="P19" s="3"/>
      <c r="Q19" s="3"/>
      <c r="R19" s="4"/>
      <c r="S19" s="5"/>
      <c r="T19" s="5"/>
      <c r="U19" s="5"/>
      <c r="V19" s="5"/>
      <c r="W19" s="5"/>
      <c r="X19" s="5"/>
      <c r="Y19" s="5"/>
      <c r="Z19" s="5"/>
      <c r="AA19" s="5"/>
      <c r="AB19" s="5"/>
      <c r="AC19" s="5"/>
      <c r="AD19" s="13"/>
      <c r="AE19" s="13"/>
      <c r="AF19" s="13"/>
      <c r="AG19" s="13"/>
      <c r="AH19" s="13"/>
      <c r="AI19" s="13"/>
      <c r="AJ19" s="13"/>
      <c r="AK19" s="13"/>
      <c r="AL19" s="13"/>
      <c r="AM19" s="13"/>
      <c r="AN19" s="13"/>
    </row>
    <row r="20" spans="1:40" ht="12.75">
      <c r="A20" s="500"/>
      <c r="B20" s="473" t="s">
        <v>177</v>
      </c>
      <c r="C20" s="895"/>
      <c r="D20" s="376"/>
      <c r="E20" s="941"/>
      <c r="F20" s="942"/>
      <c r="G20" s="942"/>
      <c r="H20" s="942"/>
      <c r="I20" s="942"/>
      <c r="J20" s="943"/>
      <c r="M20" s="8"/>
      <c r="N20" s="3"/>
      <c r="O20" s="3"/>
      <c r="P20" s="3"/>
      <c r="Q20" s="3"/>
      <c r="R20" s="4"/>
      <c r="S20" s="5"/>
      <c r="T20" s="5"/>
      <c r="U20" s="5"/>
      <c r="V20" s="5"/>
      <c r="W20" s="5"/>
      <c r="X20" s="5"/>
      <c r="Y20" s="5"/>
      <c r="Z20" s="5"/>
      <c r="AA20" s="5"/>
      <c r="AB20" s="5"/>
      <c r="AC20" s="5"/>
      <c r="AD20" s="13"/>
      <c r="AE20" s="13"/>
      <c r="AF20" s="13"/>
      <c r="AG20" s="13"/>
      <c r="AH20" s="13"/>
      <c r="AI20" s="13"/>
      <c r="AJ20" s="13"/>
      <c r="AK20" s="13"/>
      <c r="AL20" s="13"/>
      <c r="AM20" s="13"/>
      <c r="AN20" s="13"/>
    </row>
    <row r="21" spans="1:40" ht="13.5" thickBot="1">
      <c r="A21" s="501"/>
      <c r="B21" s="400" t="s">
        <v>178</v>
      </c>
      <c r="C21" s="895"/>
      <c r="D21" s="376"/>
      <c r="E21" s="944"/>
      <c r="F21" s="945"/>
      <c r="G21" s="945"/>
      <c r="H21" s="945"/>
      <c r="I21" s="945"/>
      <c r="J21" s="946"/>
      <c r="M21" s="8"/>
      <c r="N21" s="3"/>
      <c r="O21" s="3"/>
      <c r="P21" s="3"/>
      <c r="Q21" s="3"/>
      <c r="R21" s="4"/>
      <c r="S21" s="5"/>
      <c r="T21" s="5"/>
      <c r="U21" s="5"/>
      <c r="V21" s="5"/>
      <c r="W21" s="5"/>
      <c r="X21" s="5"/>
      <c r="Y21" s="5"/>
      <c r="Z21" s="5"/>
      <c r="AA21" s="5"/>
      <c r="AB21" s="5"/>
      <c r="AC21" s="5"/>
      <c r="AD21" s="13"/>
      <c r="AE21" s="13"/>
      <c r="AF21" s="13"/>
      <c r="AG21" s="13"/>
      <c r="AH21" s="13"/>
      <c r="AI21" s="13"/>
      <c r="AJ21" s="13"/>
      <c r="AK21" s="13"/>
      <c r="AL21" s="13"/>
      <c r="AM21" s="13"/>
      <c r="AN21" s="13"/>
    </row>
    <row r="22" spans="1:40" ht="12.75">
      <c r="A22" s="500"/>
      <c r="B22" s="400" t="s">
        <v>146</v>
      </c>
      <c r="C22" s="895"/>
      <c r="D22" s="376"/>
      <c r="E22" s="376"/>
      <c r="F22" s="376"/>
      <c r="G22" s="376"/>
      <c r="H22" s="376"/>
      <c r="I22" s="376"/>
      <c r="J22" s="376"/>
      <c r="M22" s="8"/>
      <c r="N22" s="3"/>
      <c r="O22" s="3"/>
      <c r="P22" s="3"/>
      <c r="Q22" s="3"/>
      <c r="R22" s="4"/>
      <c r="S22" s="5"/>
      <c r="T22" s="5"/>
      <c r="U22" s="5"/>
      <c r="V22" s="5"/>
      <c r="W22" s="5"/>
      <c r="X22" s="5"/>
      <c r="Y22" s="5"/>
      <c r="Z22" s="5"/>
      <c r="AA22" s="5"/>
      <c r="AB22" s="5"/>
      <c r="AC22" s="5"/>
      <c r="AD22" s="13"/>
      <c r="AE22" s="13"/>
      <c r="AF22" s="13"/>
      <c r="AG22" s="13"/>
      <c r="AH22" s="13"/>
      <c r="AI22" s="13"/>
      <c r="AJ22" s="13"/>
      <c r="AK22" s="13"/>
      <c r="AL22" s="13"/>
      <c r="AM22" s="13"/>
      <c r="AN22" s="13"/>
    </row>
    <row r="23" spans="1:40" ht="13.5" thickBot="1">
      <c r="A23" s="500"/>
      <c r="B23" s="400" t="s">
        <v>145</v>
      </c>
      <c r="C23" s="895"/>
      <c r="D23" s="376"/>
      <c r="E23" s="376"/>
      <c r="F23" s="376"/>
      <c r="G23" s="376"/>
      <c r="H23" s="376"/>
      <c r="I23" s="376"/>
      <c r="J23" s="376"/>
      <c r="M23" s="8"/>
      <c r="N23" s="3"/>
      <c r="O23" s="3"/>
      <c r="P23" s="3"/>
      <c r="Q23" s="3"/>
      <c r="R23" s="4"/>
      <c r="S23" s="5"/>
      <c r="T23" s="5"/>
      <c r="U23" s="5"/>
      <c r="V23" s="5"/>
      <c r="W23" s="5"/>
      <c r="X23" s="5"/>
      <c r="Y23" s="5"/>
      <c r="Z23" s="5"/>
      <c r="AA23" s="5"/>
      <c r="AB23" s="5"/>
      <c r="AC23" s="5"/>
      <c r="AD23" s="13"/>
      <c r="AE23" s="13"/>
      <c r="AF23" s="13"/>
      <c r="AG23" s="13"/>
      <c r="AH23" s="13"/>
      <c r="AI23" s="13"/>
      <c r="AJ23" s="13"/>
      <c r="AK23" s="13"/>
      <c r="AL23" s="13"/>
      <c r="AM23" s="13"/>
      <c r="AN23" s="13"/>
    </row>
    <row r="24" spans="1:40" ht="41.25" customHeight="1" thickBot="1" thickTop="1">
      <c r="A24" s="502"/>
      <c r="B24" s="461" t="s">
        <v>192</v>
      </c>
      <c r="C24" s="875">
        <f>IF(AND(FleetHours&lt;&gt;"",(A20+A21)&gt;0),"CLEAR A23 FLEET HOURS ALREADY FACTORED FOR 30/56 BUS OPTIONS","")</f>
      </c>
      <c r="D24" s="446" t="s">
        <v>165</v>
      </c>
      <c r="E24" s="417"/>
      <c r="F24" s="449"/>
      <c r="G24" s="376"/>
      <c r="H24" s="885" t="s">
        <v>176</v>
      </c>
      <c r="I24" s="886"/>
      <c r="J24" s="449"/>
      <c r="M24" s="8"/>
      <c r="N24" s="3"/>
      <c r="O24" s="3"/>
      <c r="P24" s="3"/>
      <c r="Q24" s="3"/>
      <c r="R24" s="4"/>
      <c r="S24" s="5"/>
      <c r="T24" s="5"/>
      <c r="U24" s="5"/>
      <c r="V24" s="5"/>
      <c r="W24" s="5"/>
      <c r="X24" s="5"/>
      <c r="Y24" s="5"/>
      <c r="Z24" s="5"/>
      <c r="AA24" s="5"/>
      <c r="AB24" s="5"/>
      <c r="AC24" s="5"/>
      <c r="AD24" s="13"/>
      <c r="AE24" s="13"/>
      <c r="AF24" s="13"/>
      <c r="AG24" s="13"/>
      <c r="AH24" s="13"/>
      <c r="AI24" s="13"/>
      <c r="AJ24" s="13"/>
      <c r="AK24" s="13"/>
      <c r="AL24" s="13"/>
      <c r="AM24" s="13"/>
      <c r="AN24" s="13"/>
    </row>
    <row r="25" spans="1:40" ht="20.25" customHeight="1" thickBot="1">
      <c r="A25" s="462"/>
      <c r="B25" s="400" t="s">
        <v>10</v>
      </c>
      <c r="C25" s="875"/>
      <c r="D25" s="418" t="s">
        <v>153</v>
      </c>
      <c r="E25" s="419"/>
      <c r="F25" s="450"/>
      <c r="G25" s="837" t="str">
        <f>IF(F25="","← ← ← ←","")</f>
        <v>← ← ← ←</v>
      </c>
      <c r="H25" s="838"/>
      <c r="I25" s="376"/>
      <c r="J25" s="376"/>
      <c r="M25" s="8"/>
      <c r="N25" s="3"/>
      <c r="O25" s="3"/>
      <c r="P25" s="3"/>
      <c r="Q25" s="3"/>
      <c r="R25" s="4"/>
      <c r="S25" s="5"/>
      <c r="T25" s="5"/>
      <c r="U25" s="5"/>
      <c r="V25" s="5"/>
      <c r="W25" s="5"/>
      <c r="X25" s="5"/>
      <c r="Y25" s="5"/>
      <c r="Z25" s="5"/>
      <c r="AA25" s="5"/>
      <c r="AB25" s="5"/>
      <c r="AC25" s="5"/>
      <c r="AD25" s="13"/>
      <c r="AE25" s="13"/>
      <c r="AF25" s="13"/>
      <c r="AG25" s="13"/>
      <c r="AH25" s="13"/>
      <c r="AI25" s="13"/>
      <c r="AJ25" s="13"/>
      <c r="AK25" s="13"/>
      <c r="AL25" s="13"/>
      <c r="AM25" s="13"/>
      <c r="AN25" s="13"/>
    </row>
    <row r="26" spans="1:40" ht="13.5" thickTop="1">
      <c r="A26" s="376"/>
      <c r="B26" s="457"/>
      <c r="C26" s="875"/>
      <c r="D26" s="376"/>
      <c r="E26" s="376"/>
      <c r="F26" s="376"/>
      <c r="G26" s="838"/>
      <c r="H26" s="838"/>
      <c r="I26" s="376"/>
      <c r="J26" s="376"/>
      <c r="M26" s="8"/>
      <c r="N26" s="3"/>
      <c r="O26" s="3"/>
      <c r="P26" s="3"/>
      <c r="Q26" s="3"/>
      <c r="R26" s="4"/>
      <c r="S26" s="5"/>
      <c r="T26" s="5"/>
      <c r="U26" s="5"/>
      <c r="V26" s="5"/>
      <c r="W26" s="5"/>
      <c r="X26" s="5"/>
      <c r="Y26" s="5"/>
      <c r="Z26" s="5"/>
      <c r="AA26" s="5"/>
      <c r="AB26" s="5"/>
      <c r="AC26" s="5"/>
      <c r="AD26" s="13"/>
      <c r="AE26" s="13"/>
      <c r="AF26" s="13"/>
      <c r="AG26" s="13"/>
      <c r="AH26" s="13"/>
      <c r="AI26" s="13"/>
      <c r="AJ26" s="13"/>
      <c r="AK26" s="13"/>
      <c r="AL26" s="13"/>
      <c r="AM26" s="13"/>
      <c r="AN26" s="13"/>
    </row>
    <row r="27" spans="1:40" ht="13.5" thickBot="1">
      <c r="A27" s="376"/>
      <c r="B27" s="375"/>
      <c r="C27" s="875"/>
      <c r="D27" s="847" t="s">
        <v>200</v>
      </c>
      <c r="E27" s="848"/>
      <c r="F27" s="848"/>
      <c r="G27" s="848"/>
      <c r="H27" s="849"/>
      <c r="I27" s="759"/>
      <c r="J27" s="376"/>
      <c r="M27" s="8"/>
      <c r="N27" s="3"/>
      <c r="O27" s="3"/>
      <c r="P27" s="3"/>
      <c r="Q27" s="3"/>
      <c r="R27" s="4"/>
      <c r="S27" s="5"/>
      <c r="T27" s="5"/>
      <c r="U27" s="5"/>
      <c r="V27" s="5"/>
      <c r="W27" s="5"/>
      <c r="X27" s="5"/>
      <c r="Y27" s="5"/>
      <c r="Z27" s="5"/>
      <c r="AA27" s="5"/>
      <c r="AB27" s="5"/>
      <c r="AC27" s="5"/>
      <c r="AD27" s="13"/>
      <c r="AE27" s="13"/>
      <c r="AF27" s="13"/>
      <c r="AG27" s="13"/>
      <c r="AH27" s="13"/>
      <c r="AI27" s="13"/>
      <c r="AJ27" s="13"/>
      <c r="AK27" s="13"/>
      <c r="AL27" s="13"/>
      <c r="AM27" s="13"/>
      <c r="AN27" s="13"/>
    </row>
    <row r="28" spans="1:40" ht="13.5" thickBot="1">
      <c r="A28" s="376"/>
      <c r="B28" s="110" t="s">
        <v>185</v>
      </c>
      <c r="C28" s="875"/>
      <c r="D28" s="850"/>
      <c r="E28" s="851"/>
      <c r="F28" s="851"/>
      <c r="G28" s="851"/>
      <c r="H28" s="852"/>
      <c r="I28" s="759"/>
      <c r="J28" s="376"/>
      <c r="M28" s="8"/>
      <c r="N28" s="3"/>
      <c r="O28" s="3"/>
      <c r="P28" s="3"/>
      <c r="Q28" s="3"/>
      <c r="R28" s="4"/>
      <c r="S28" s="5"/>
      <c r="T28" s="5"/>
      <c r="U28" s="5"/>
      <c r="V28" s="5"/>
      <c r="W28" s="5"/>
      <c r="X28" s="5"/>
      <c r="Y28" s="5"/>
      <c r="Z28" s="5"/>
      <c r="AA28" s="5"/>
      <c r="AB28" s="5"/>
      <c r="AC28" s="5"/>
      <c r="AD28" s="13"/>
      <c r="AE28" s="13"/>
      <c r="AF28" s="13"/>
      <c r="AG28" s="13"/>
      <c r="AH28" s="13"/>
      <c r="AI28" s="13"/>
      <c r="AJ28" s="13"/>
      <c r="AK28" s="13"/>
      <c r="AL28" s="13"/>
      <c r="AM28" s="13"/>
      <c r="AN28" s="13"/>
    </row>
    <row r="29" spans="1:40" ht="12.75" customHeight="1">
      <c r="A29" s="376"/>
      <c r="B29" s="459"/>
      <c r="C29" s="875"/>
      <c r="D29" s="850"/>
      <c r="E29" s="851"/>
      <c r="F29" s="851"/>
      <c r="G29" s="851"/>
      <c r="H29" s="852"/>
      <c r="I29" s="759"/>
      <c r="J29" s="376"/>
      <c r="M29" s="8"/>
      <c r="N29" s="3"/>
      <c r="O29" s="3"/>
      <c r="P29" s="3"/>
      <c r="Q29" s="3"/>
      <c r="R29" s="4"/>
      <c r="S29" s="5"/>
      <c r="T29" s="5"/>
      <c r="U29" s="5"/>
      <c r="V29" s="5"/>
      <c r="W29" s="5"/>
      <c r="X29" s="5"/>
      <c r="Y29" s="5"/>
      <c r="Z29" s="5"/>
      <c r="AA29" s="5"/>
      <c r="AB29" s="5"/>
      <c r="AC29" s="5"/>
      <c r="AD29" s="13"/>
      <c r="AE29" s="13"/>
      <c r="AF29" s="13"/>
      <c r="AG29" s="13"/>
      <c r="AH29" s="13"/>
      <c r="AI29" s="13"/>
      <c r="AJ29" s="13"/>
      <c r="AK29" s="13"/>
      <c r="AL29" s="13"/>
      <c r="AM29" s="13"/>
      <c r="AN29" s="13"/>
    </row>
    <row r="30" spans="1:40" ht="12.75" customHeight="1">
      <c r="A30" s="376"/>
      <c r="B30" s="439"/>
      <c r="C30" s="875"/>
      <c r="D30" s="853"/>
      <c r="E30" s="854"/>
      <c r="F30" s="854"/>
      <c r="G30" s="854"/>
      <c r="H30" s="855"/>
      <c r="I30" s="759"/>
      <c r="J30" s="376"/>
      <c r="M30" s="8"/>
      <c r="N30" s="3"/>
      <c r="O30" s="3"/>
      <c r="P30" s="3"/>
      <c r="Q30" s="3"/>
      <c r="R30" s="4"/>
      <c r="S30" s="5"/>
      <c r="T30" s="5"/>
      <c r="U30" s="5"/>
      <c r="V30" s="5"/>
      <c r="W30" s="5"/>
      <c r="X30" s="5"/>
      <c r="Y30" s="5"/>
      <c r="Z30" s="5"/>
      <c r="AA30" s="5"/>
      <c r="AB30" s="5"/>
      <c r="AC30" s="5"/>
      <c r="AD30" s="13"/>
      <c r="AE30" s="13"/>
      <c r="AF30" s="13"/>
      <c r="AG30" s="13"/>
      <c r="AH30" s="13"/>
      <c r="AI30" s="13"/>
      <c r="AJ30" s="13"/>
      <c r="AK30" s="13"/>
      <c r="AL30" s="13"/>
      <c r="AM30" s="13"/>
      <c r="AN30" s="13"/>
    </row>
    <row r="31" spans="1:40" ht="12.75" customHeight="1">
      <c r="A31" s="376"/>
      <c r="B31" s="439"/>
      <c r="C31" s="875"/>
      <c r="D31" s="447"/>
      <c r="E31" s="447"/>
      <c r="F31" s="447"/>
      <c r="G31" s="447"/>
      <c r="H31" s="447"/>
      <c r="I31" s="447"/>
      <c r="J31" s="447"/>
      <c r="M31" s="8"/>
      <c r="N31" s="3"/>
      <c r="O31" s="3"/>
      <c r="P31" s="3"/>
      <c r="Q31" s="3"/>
      <c r="R31" s="4"/>
      <c r="S31" s="5"/>
      <c r="T31" s="5"/>
      <c r="U31" s="5"/>
      <c r="V31" s="5"/>
      <c r="W31" s="5"/>
      <c r="X31" s="5"/>
      <c r="Y31" s="5"/>
      <c r="Z31" s="5"/>
      <c r="AA31" s="5"/>
      <c r="AB31" s="5"/>
      <c r="AC31" s="5"/>
      <c r="AD31" s="13"/>
      <c r="AE31" s="13"/>
      <c r="AF31" s="13"/>
      <c r="AG31" s="13"/>
      <c r="AH31" s="13"/>
      <c r="AI31" s="13"/>
      <c r="AJ31" s="13"/>
      <c r="AK31" s="13"/>
      <c r="AL31" s="13"/>
      <c r="AM31" s="13"/>
      <c r="AN31" s="13"/>
    </row>
    <row r="32" spans="1:40" ht="12.75" customHeight="1">
      <c r="A32" s="376"/>
      <c r="B32" s="439"/>
      <c r="C32" s="875"/>
      <c r="D32" s="447"/>
      <c r="E32" s="447"/>
      <c r="F32" s="447"/>
      <c r="G32" s="447"/>
      <c r="H32" s="447"/>
      <c r="I32" s="447"/>
      <c r="J32" s="447"/>
      <c r="M32" s="8"/>
      <c r="N32" s="3"/>
      <c r="O32" s="3"/>
      <c r="P32" s="3"/>
      <c r="Q32" s="3"/>
      <c r="R32" s="4"/>
      <c r="S32" s="5"/>
      <c r="T32" s="5"/>
      <c r="U32" s="5"/>
      <c r="V32" s="5"/>
      <c r="W32" s="5"/>
      <c r="X32" s="5"/>
      <c r="Y32" s="5"/>
      <c r="Z32" s="5"/>
      <c r="AA32" s="5"/>
      <c r="AB32" s="5"/>
      <c r="AC32" s="5"/>
      <c r="AD32" s="13"/>
      <c r="AE32" s="13"/>
      <c r="AF32" s="13"/>
      <c r="AG32" s="13"/>
      <c r="AH32" s="13"/>
      <c r="AI32" s="13"/>
      <c r="AJ32" s="13"/>
      <c r="AK32" s="13"/>
      <c r="AL32" s="13"/>
      <c r="AM32" s="13"/>
      <c r="AN32" s="13"/>
    </row>
    <row r="33" spans="1:40" ht="12.75" customHeight="1" thickBot="1">
      <c r="A33" s="376"/>
      <c r="B33" s="439"/>
      <c r="C33" s="876"/>
      <c r="D33" s="447"/>
      <c r="E33" s="447"/>
      <c r="F33" s="447"/>
      <c r="G33" s="447"/>
      <c r="H33" s="447"/>
      <c r="I33" s="447"/>
      <c r="J33" s="447"/>
      <c r="M33" s="8"/>
      <c r="N33" s="5"/>
      <c r="O33" s="5"/>
      <c r="P33" s="5"/>
      <c r="Q33" s="5"/>
      <c r="R33" s="4"/>
      <c r="S33" s="5"/>
      <c r="T33" s="5"/>
      <c r="U33" s="5"/>
      <c r="V33" s="5"/>
      <c r="W33" s="5"/>
      <c r="X33" s="5"/>
      <c r="Y33" s="5"/>
      <c r="Z33" s="5"/>
      <c r="AA33" s="5"/>
      <c r="AB33" s="5"/>
      <c r="AC33" s="5"/>
      <c r="AD33" s="13"/>
      <c r="AE33" s="13"/>
      <c r="AF33" s="13"/>
      <c r="AG33" s="13"/>
      <c r="AH33" s="13"/>
      <c r="AI33" s="13"/>
      <c r="AJ33" s="13"/>
      <c r="AK33" s="13"/>
      <c r="AL33" s="13"/>
      <c r="AM33" s="13"/>
      <c r="AN33" s="13"/>
    </row>
    <row r="34" spans="1:40" ht="31.5" customHeight="1">
      <c r="A34" s="184" t="s">
        <v>78</v>
      </c>
      <c r="B34" s="184"/>
      <c r="C34" s="120" t="s">
        <v>77</v>
      </c>
      <c r="D34" s="504"/>
      <c r="E34" s="505"/>
      <c r="F34" s="60"/>
      <c r="G34" s="184" t="s">
        <v>79</v>
      </c>
      <c r="H34" s="61"/>
      <c r="I34" s="116"/>
      <c r="J34" s="60" t="s">
        <v>0</v>
      </c>
      <c r="M34" s="8"/>
      <c r="T34" s="5"/>
      <c r="U34" s="5"/>
      <c r="V34" s="5"/>
      <c r="W34" s="5"/>
      <c r="X34" s="5"/>
      <c r="Y34" s="5"/>
      <c r="Z34" s="5"/>
      <c r="AA34" s="5"/>
      <c r="AB34" s="5"/>
      <c r="AC34" s="5"/>
      <c r="AD34" s="13"/>
      <c r="AE34" s="13"/>
      <c r="AF34" s="13"/>
      <c r="AG34" s="13"/>
      <c r="AH34" s="13"/>
      <c r="AI34" s="13"/>
      <c r="AJ34" s="13"/>
      <c r="AK34" s="13"/>
      <c r="AL34" s="13"/>
      <c r="AM34" s="13"/>
      <c r="AN34" s="13"/>
    </row>
    <row r="35" spans="1:41" ht="12.75" customHeight="1" thickBot="1">
      <c r="A35" s="64" t="s">
        <v>12</v>
      </c>
      <c r="B35" s="62" t="s">
        <v>81</v>
      </c>
      <c r="C35" s="186" t="s">
        <v>12</v>
      </c>
      <c r="D35" s="185" t="s">
        <v>82</v>
      </c>
      <c r="E35" s="63"/>
      <c r="F35" s="62" t="s">
        <v>0</v>
      </c>
      <c r="G35" s="187" t="s">
        <v>13</v>
      </c>
      <c r="H35" s="188" t="s">
        <v>80</v>
      </c>
      <c r="I35" s="117"/>
      <c r="J35" s="62"/>
      <c r="M35" s="8"/>
      <c r="U35" s="5"/>
      <c r="V35" s="5"/>
      <c r="W35" s="5"/>
      <c r="X35" s="5"/>
      <c r="Y35" s="5"/>
      <c r="Z35" s="5"/>
      <c r="AA35" s="5"/>
      <c r="AB35" s="5"/>
      <c r="AC35" s="5"/>
      <c r="AD35" s="13"/>
      <c r="AE35" s="14" t="s">
        <v>0</v>
      </c>
      <c r="AF35" s="13" t="s">
        <v>0</v>
      </c>
      <c r="AG35" s="13" t="s">
        <v>0</v>
      </c>
      <c r="AH35" s="13" t="s">
        <v>0</v>
      </c>
      <c r="AI35" s="13"/>
      <c r="AJ35" s="13" t="s">
        <v>0</v>
      </c>
      <c r="AK35" s="13" t="s">
        <v>0</v>
      </c>
      <c r="AL35" s="15" t="s">
        <v>0</v>
      </c>
      <c r="AM35" s="13" t="s">
        <v>0</v>
      </c>
      <c r="AN35" s="13" t="s">
        <v>0</v>
      </c>
      <c r="AO35" s="32"/>
    </row>
    <row r="36" spans="1:41" ht="19.5" customHeight="1" thickBot="1">
      <c r="A36" s="751"/>
      <c r="B36" s="472"/>
      <c r="C36" s="751"/>
      <c r="D36" s="881"/>
      <c r="E36" s="882"/>
      <c r="F36" s="883"/>
      <c r="G36" s="752"/>
      <c r="H36" s="860"/>
      <c r="I36" s="861"/>
      <c r="J36" s="884"/>
      <c r="K36" s="112"/>
      <c r="L36" s="112"/>
      <c r="M36" s="8"/>
      <c r="N36" s="5"/>
      <c r="O36" s="5"/>
      <c r="P36" s="5"/>
      <c r="Q36" s="5"/>
      <c r="R36" s="4"/>
      <c r="S36" s="5"/>
      <c r="T36" s="5"/>
      <c r="U36" s="5"/>
      <c r="V36" s="5"/>
      <c r="W36" s="5"/>
      <c r="X36" s="5"/>
      <c r="Y36" s="5"/>
      <c r="Z36" s="5"/>
      <c r="AA36" s="5"/>
      <c r="AB36" s="5"/>
      <c r="AC36" s="5"/>
      <c r="AD36" s="13"/>
      <c r="AE36" s="16" t="s">
        <v>0</v>
      </c>
      <c r="AF36" s="13" t="s">
        <v>0</v>
      </c>
      <c r="AG36" s="17">
        <v>0</v>
      </c>
      <c r="AH36" s="18">
        <v>0</v>
      </c>
      <c r="AI36" s="18"/>
      <c r="AJ36" s="13" t="s">
        <v>0</v>
      </c>
      <c r="AK36" s="13" t="s">
        <v>0</v>
      </c>
      <c r="AL36" s="15"/>
      <c r="AM36" s="18"/>
      <c r="AN36" s="18" t="s">
        <v>0</v>
      </c>
      <c r="AO36" s="32"/>
    </row>
    <row r="37" spans="1:41" ht="18.75" customHeight="1" thickBot="1">
      <c r="A37" s="751"/>
      <c r="B37" s="54"/>
      <c r="C37" s="751"/>
      <c r="D37" s="868"/>
      <c r="E37" s="861"/>
      <c r="F37" s="862"/>
      <c r="G37" s="751"/>
      <c r="H37" s="860"/>
      <c r="I37" s="861"/>
      <c r="J37" s="862"/>
      <c r="K37" s="112"/>
      <c r="L37" s="112"/>
      <c r="M37" s="8"/>
      <c r="N37" s="5"/>
      <c r="O37" s="5"/>
      <c r="P37" s="5"/>
      <c r="Q37" s="5"/>
      <c r="R37" s="4"/>
      <c r="S37" s="5"/>
      <c r="T37" s="5"/>
      <c r="U37" s="5"/>
      <c r="V37" s="5"/>
      <c r="W37" s="5"/>
      <c r="X37" s="5"/>
      <c r="Y37" s="5"/>
      <c r="Z37" s="5"/>
      <c r="AA37" s="5"/>
      <c r="AB37" s="5"/>
      <c r="AC37" s="5"/>
      <c r="AD37" s="13"/>
      <c r="AE37" s="16"/>
      <c r="AF37" s="13"/>
      <c r="AG37" s="17"/>
      <c r="AH37" s="18"/>
      <c r="AI37" s="18"/>
      <c r="AJ37" s="13"/>
      <c r="AK37" s="13"/>
      <c r="AL37" s="15"/>
      <c r="AM37" s="18"/>
      <c r="AN37" s="18"/>
      <c r="AO37" s="32"/>
    </row>
    <row r="38" spans="1:41" ht="18.75" customHeight="1" thickBot="1">
      <c r="A38" s="751"/>
      <c r="B38" s="55"/>
      <c r="C38" s="751"/>
      <c r="D38" s="868"/>
      <c r="E38" s="861"/>
      <c r="F38" s="862"/>
      <c r="G38" s="751"/>
      <c r="H38" s="860"/>
      <c r="I38" s="861"/>
      <c r="J38" s="862"/>
      <c r="K38" s="112"/>
      <c r="L38" s="112"/>
      <c r="M38" s="8"/>
      <c r="N38" s="5"/>
      <c r="O38" s="5"/>
      <c r="P38" s="5"/>
      <c r="Q38" s="5"/>
      <c r="R38" s="4"/>
      <c r="S38" s="5"/>
      <c r="T38" s="5"/>
      <c r="U38" s="5"/>
      <c r="V38" s="5"/>
      <c r="W38" s="5"/>
      <c r="X38" s="5"/>
      <c r="Y38" s="5"/>
      <c r="Z38" s="5"/>
      <c r="AA38" s="5"/>
      <c r="AB38" s="5"/>
      <c r="AC38" s="5"/>
      <c r="AD38" s="13"/>
      <c r="AE38" s="16"/>
      <c r="AF38" s="13"/>
      <c r="AG38" s="17"/>
      <c r="AH38" s="18"/>
      <c r="AI38" s="18"/>
      <c r="AJ38" s="13"/>
      <c r="AK38" s="13"/>
      <c r="AL38" s="15"/>
      <c r="AM38" s="18"/>
      <c r="AN38" s="18"/>
      <c r="AO38" s="32"/>
    </row>
    <row r="39" spans="1:41" ht="21.75" customHeight="1" thickBot="1">
      <c r="A39" s="376"/>
      <c r="B39" s="376"/>
      <c r="C39" s="376"/>
      <c r="D39" s="376"/>
      <c r="E39" s="376"/>
      <c r="F39" s="376"/>
      <c r="G39" s="376"/>
      <c r="H39" s="376"/>
      <c r="I39" s="376"/>
      <c r="J39" s="376"/>
      <c r="K39" s="112"/>
      <c r="L39" s="112"/>
      <c r="M39" s="8"/>
      <c r="N39" s="5"/>
      <c r="O39" s="5"/>
      <c r="P39" s="5"/>
      <c r="Q39" s="5"/>
      <c r="R39" s="4"/>
      <c r="S39" s="5"/>
      <c r="T39" s="5"/>
      <c r="U39" s="5"/>
      <c r="V39" s="5"/>
      <c r="W39" s="5"/>
      <c r="X39" s="5"/>
      <c r="Y39" s="5"/>
      <c r="Z39" s="5"/>
      <c r="AA39" s="5"/>
      <c r="AB39" s="5"/>
      <c r="AC39" s="5"/>
      <c r="AD39" s="13"/>
      <c r="AE39" s="16"/>
      <c r="AF39" s="13"/>
      <c r="AG39" s="17"/>
      <c r="AH39" s="18"/>
      <c r="AI39" s="18"/>
      <c r="AJ39" s="13"/>
      <c r="AK39" s="13"/>
      <c r="AL39" s="15"/>
      <c r="AM39" s="18"/>
      <c r="AN39" s="18"/>
      <c r="AO39" s="32"/>
    </row>
    <row r="40" spans="1:40" ht="21.75" customHeight="1">
      <c r="A40" s="376"/>
      <c r="B40" s="70" t="s">
        <v>14</v>
      </c>
      <c r="C40" s="113" t="s">
        <v>15</v>
      </c>
      <c r="D40" s="65" t="s">
        <v>0</v>
      </c>
      <c r="E40" s="65" t="s">
        <v>74</v>
      </c>
      <c r="F40" s="65" t="s">
        <v>75</v>
      </c>
      <c r="G40" s="376"/>
      <c r="H40" s="376"/>
      <c r="I40" s="376"/>
      <c r="J40" s="376"/>
      <c r="K40" s="112"/>
      <c r="L40" s="112"/>
      <c r="M40" s="8"/>
      <c r="N40" s="5"/>
      <c r="O40" s="5"/>
      <c r="P40" s="5"/>
      <c r="Q40" s="5"/>
      <c r="R40" s="4"/>
      <c r="S40" s="5"/>
      <c r="T40" s="5"/>
      <c r="U40" s="5"/>
      <c r="V40" s="5"/>
      <c r="W40" s="5"/>
      <c r="X40" s="5"/>
      <c r="Y40" s="5"/>
      <c r="Z40" s="5"/>
      <c r="AA40" s="5"/>
      <c r="AB40" s="5"/>
      <c r="AC40" s="5"/>
      <c r="AD40" s="13"/>
      <c r="AE40" s="16"/>
      <c r="AF40" s="13" t="s">
        <v>0</v>
      </c>
      <c r="AG40" s="17">
        <v>0</v>
      </c>
      <c r="AH40" s="18">
        <f aca="true" t="shared" si="0" ref="AH40:AH47">AG40*Mileage_Rate</f>
        <v>0</v>
      </c>
      <c r="AI40" s="18"/>
      <c r="AJ40" s="13"/>
      <c r="AK40" s="13"/>
      <c r="AL40" s="15"/>
      <c r="AM40" s="18" t="s">
        <v>0</v>
      </c>
      <c r="AN40" s="18" t="s">
        <v>0</v>
      </c>
    </row>
    <row r="41" spans="1:40" ht="21.75" customHeight="1" thickBot="1">
      <c r="A41" s="376"/>
      <c r="B41" s="114" t="s">
        <v>16</v>
      </c>
      <c r="C41" s="115" t="s">
        <v>17</v>
      </c>
      <c r="D41" s="52" t="s">
        <v>18</v>
      </c>
      <c r="E41" s="52" t="s">
        <v>13</v>
      </c>
      <c r="F41" s="52" t="s">
        <v>13</v>
      </c>
      <c r="G41" s="376"/>
      <c r="H41" s="376"/>
      <c r="I41" s="376"/>
      <c r="J41" s="376"/>
      <c r="K41" s="112"/>
      <c r="L41" s="112"/>
      <c r="M41" s="8"/>
      <c r="N41" s="5"/>
      <c r="O41" s="5"/>
      <c r="P41" s="5"/>
      <c r="Q41" s="5"/>
      <c r="R41" s="4"/>
      <c r="S41" s="5"/>
      <c r="T41" s="5"/>
      <c r="U41" s="5"/>
      <c r="V41" s="5"/>
      <c r="W41" s="5"/>
      <c r="X41" s="5"/>
      <c r="Y41" s="5"/>
      <c r="Z41" s="5"/>
      <c r="AA41" s="5"/>
      <c r="AB41" s="5"/>
      <c r="AC41" s="5"/>
      <c r="AD41" s="13"/>
      <c r="AE41" s="16"/>
      <c r="AF41" s="13"/>
      <c r="AG41" s="17">
        <v>0</v>
      </c>
      <c r="AH41" s="18">
        <f t="shared" si="0"/>
        <v>0</v>
      </c>
      <c r="AI41" s="18"/>
      <c r="AJ41" s="13"/>
      <c r="AK41" s="13"/>
      <c r="AL41" s="15"/>
      <c r="AM41" s="18"/>
      <c r="AN41" s="18" t="s">
        <v>0</v>
      </c>
    </row>
    <row r="42" spans="1:40" ht="21.75" customHeight="1" thickBot="1">
      <c r="A42" s="376"/>
      <c r="B42" s="460"/>
      <c r="C42" s="57"/>
      <c r="D42" s="168"/>
      <c r="E42" s="235"/>
      <c r="F42" s="236"/>
      <c r="G42" s="376"/>
      <c r="H42" s="376"/>
      <c r="I42" s="376"/>
      <c r="J42" s="477">
        <f>D42*C42</f>
        <v>0</v>
      </c>
      <c r="K42" s="112"/>
      <c r="L42" s="112"/>
      <c r="M42" s="8"/>
      <c r="N42" s="5"/>
      <c r="O42" s="5"/>
      <c r="P42" s="5"/>
      <c r="Q42" s="5"/>
      <c r="R42" s="4"/>
      <c r="S42" s="5"/>
      <c r="T42" s="5"/>
      <c r="U42" s="5"/>
      <c r="V42" s="5"/>
      <c r="W42" s="5"/>
      <c r="X42" s="5"/>
      <c r="Y42" s="5"/>
      <c r="Z42" s="5"/>
      <c r="AA42" s="5"/>
      <c r="AB42" s="5"/>
      <c r="AC42" s="5"/>
      <c r="AD42" s="13"/>
      <c r="AE42" s="16"/>
      <c r="AF42" s="13"/>
      <c r="AG42" s="17"/>
      <c r="AH42" s="18">
        <f t="shared" si="0"/>
        <v>0</v>
      </c>
      <c r="AI42" s="18"/>
      <c r="AJ42" s="13"/>
      <c r="AK42" s="13"/>
      <c r="AL42" s="15"/>
      <c r="AM42" s="18" t="s">
        <v>0</v>
      </c>
      <c r="AN42" s="18" t="s">
        <v>0</v>
      </c>
    </row>
    <row r="43" spans="1:40" ht="27" customHeight="1" thickBot="1">
      <c r="A43" s="376"/>
      <c r="B43" s="110" t="s">
        <v>19</v>
      </c>
      <c r="C43" s="52" t="s">
        <v>20</v>
      </c>
      <c r="D43" s="468" t="s">
        <v>174</v>
      </c>
      <c r="E43" s="468" t="s">
        <v>175</v>
      </c>
      <c r="F43" s="469" t="s">
        <v>18</v>
      </c>
      <c r="G43" s="469" t="s">
        <v>21</v>
      </c>
      <c r="H43" s="376"/>
      <c r="I43" s="376"/>
      <c r="J43" s="376"/>
      <c r="K43" s="112"/>
      <c r="L43" s="112"/>
      <c r="M43" s="8"/>
      <c r="N43" s="5"/>
      <c r="O43" s="5"/>
      <c r="P43" s="5"/>
      <c r="Q43" s="5"/>
      <c r="R43" s="4"/>
      <c r="S43" s="5"/>
      <c r="T43" s="5"/>
      <c r="U43" s="5"/>
      <c r="V43" s="5"/>
      <c r="W43" s="5"/>
      <c r="X43" s="5"/>
      <c r="Y43" s="5"/>
      <c r="Z43" s="5"/>
      <c r="AA43" s="5"/>
      <c r="AB43" s="5"/>
      <c r="AC43" s="5"/>
      <c r="AD43" s="13"/>
      <c r="AE43" s="16"/>
      <c r="AF43" s="13"/>
      <c r="AG43" s="17"/>
      <c r="AH43" s="100"/>
      <c r="AI43" s="18"/>
      <c r="AJ43" s="13"/>
      <c r="AK43" s="13"/>
      <c r="AL43" s="15"/>
      <c r="AM43" s="18"/>
      <c r="AN43" s="18" t="s">
        <v>0</v>
      </c>
    </row>
    <row r="44" spans="1:40" ht="108.75" customHeight="1" thickBot="1">
      <c r="A44" s="376"/>
      <c r="B44" s="499">
        <f>D189</f>
      </c>
      <c r="C44" s="57"/>
      <c r="D44" s="476">
        <f>C186</f>
        <v>0</v>
      </c>
      <c r="E44" s="474"/>
      <c r="F44" s="475">
        <f>H186</f>
        <v>0</v>
      </c>
      <c r="G44" s="490">
        <f>H186</f>
        <v>0</v>
      </c>
      <c r="H44" s="376"/>
      <c r="I44" s="376"/>
      <c r="J44" s="478">
        <f>G44</f>
        <v>0</v>
      </c>
      <c r="K44" s="112"/>
      <c r="L44" s="112"/>
      <c r="M44" s="8"/>
      <c r="N44" s="5"/>
      <c r="O44" s="5"/>
      <c r="P44" s="5"/>
      <c r="Q44" s="5"/>
      <c r="R44" s="4"/>
      <c r="S44" s="5"/>
      <c r="T44" s="5"/>
      <c r="U44" s="5"/>
      <c r="V44" s="5"/>
      <c r="W44" s="5"/>
      <c r="X44" s="5"/>
      <c r="Y44" s="5"/>
      <c r="Z44" s="5"/>
      <c r="AA44" s="5"/>
      <c r="AB44" s="5"/>
      <c r="AC44" s="5"/>
      <c r="AD44" s="13"/>
      <c r="AE44" s="16"/>
      <c r="AF44" s="13"/>
      <c r="AG44" s="17"/>
      <c r="AH44" s="18">
        <f t="shared" si="0"/>
        <v>0</v>
      </c>
      <c r="AI44" s="18"/>
      <c r="AJ44" s="13"/>
      <c r="AK44" s="13"/>
      <c r="AL44" s="15"/>
      <c r="AM44" s="18"/>
      <c r="AN44" s="18" t="s">
        <v>0</v>
      </c>
    </row>
    <row r="45" spans="1:40" ht="26.25" customHeight="1" thickBot="1">
      <c r="A45" s="376"/>
      <c r="B45" s="879" t="s">
        <v>173</v>
      </c>
      <c r="C45" s="880"/>
      <c r="D45" s="491" t="b">
        <f>IF(A24&gt;0,D170*A24)</f>
        <v>0</v>
      </c>
      <c r="E45" s="470"/>
      <c r="F45" s="376"/>
      <c r="G45" s="376"/>
      <c r="H45" s="376"/>
      <c r="I45" s="376"/>
      <c r="J45" s="479">
        <f>D45*1</f>
        <v>0</v>
      </c>
      <c r="K45" s="112"/>
      <c r="L45" s="112"/>
      <c r="M45" s="8"/>
      <c r="N45" s="5"/>
      <c r="O45" s="5"/>
      <c r="P45" s="5"/>
      <c r="Q45" s="5"/>
      <c r="R45" s="4"/>
      <c r="S45" s="5"/>
      <c r="T45" s="5"/>
      <c r="U45" s="5"/>
      <c r="V45" s="5"/>
      <c r="W45" s="5"/>
      <c r="X45" s="5"/>
      <c r="Y45" s="5"/>
      <c r="Z45" s="5"/>
      <c r="AA45" s="5"/>
      <c r="AB45" s="5"/>
      <c r="AC45" s="5"/>
      <c r="AD45" s="13"/>
      <c r="AE45" s="16"/>
      <c r="AF45" s="13"/>
      <c r="AG45" s="17"/>
      <c r="AH45" s="18"/>
      <c r="AI45" s="18"/>
      <c r="AJ45" s="13"/>
      <c r="AK45" s="13"/>
      <c r="AL45" s="15"/>
      <c r="AM45" s="18"/>
      <c r="AN45" s="18"/>
    </row>
    <row r="46" spans="1:40" ht="24.75" customHeight="1" thickBot="1">
      <c r="A46" s="376"/>
      <c r="B46" s="101" t="s">
        <v>76</v>
      </c>
      <c r="C46" s="374" t="s">
        <v>129</v>
      </c>
      <c r="D46" s="471"/>
      <c r="E46" s="334" t="s">
        <v>143</v>
      </c>
      <c r="F46" s="441"/>
      <c r="G46" s="376"/>
      <c r="H46" s="376"/>
      <c r="I46" s="376"/>
      <c r="J46" s="376"/>
      <c r="K46" s="112"/>
      <c r="L46" s="112"/>
      <c r="M46" s="8"/>
      <c r="N46" s="5"/>
      <c r="O46" s="5"/>
      <c r="P46" s="5"/>
      <c r="Q46" s="5"/>
      <c r="R46" s="4"/>
      <c r="AB46" s="5"/>
      <c r="AC46" s="5"/>
      <c r="AD46" s="13"/>
      <c r="AE46" s="16"/>
      <c r="AF46" s="13"/>
      <c r="AG46" s="17"/>
      <c r="AH46" s="18">
        <f t="shared" si="0"/>
        <v>0</v>
      </c>
      <c r="AI46" s="18"/>
      <c r="AJ46" s="13"/>
      <c r="AK46" s="13"/>
      <c r="AL46" s="15"/>
      <c r="AM46" s="18"/>
      <c r="AN46" s="18" t="s">
        <v>0</v>
      </c>
    </row>
    <row r="47" spans="1:40" ht="21" customHeight="1" thickBot="1">
      <c r="A47" s="376"/>
      <c r="B47" s="102" t="s">
        <v>22</v>
      </c>
      <c r="C47" s="59"/>
      <c r="D47" s="52" t="s">
        <v>21</v>
      </c>
      <c r="E47" s="376"/>
      <c r="F47" s="376"/>
      <c r="G47" s="376"/>
      <c r="H47" s="376"/>
      <c r="I47" s="376"/>
      <c r="J47" s="376"/>
      <c r="K47" s="112"/>
      <c r="L47" s="112"/>
      <c r="M47" s="8"/>
      <c r="N47" s="5"/>
      <c r="O47" s="5"/>
      <c r="P47" s="5"/>
      <c r="Q47" s="5"/>
      <c r="R47" s="4"/>
      <c r="AB47" s="5"/>
      <c r="AC47" s="5"/>
      <c r="AD47" s="13"/>
      <c r="AE47" s="16"/>
      <c r="AF47" s="13"/>
      <c r="AG47" s="17"/>
      <c r="AH47" s="18">
        <f t="shared" si="0"/>
        <v>0</v>
      </c>
      <c r="AI47" s="18"/>
      <c r="AJ47" s="13"/>
      <c r="AK47" s="13"/>
      <c r="AL47" s="15"/>
      <c r="AM47" s="18"/>
      <c r="AN47" s="18" t="s">
        <v>0</v>
      </c>
    </row>
    <row r="48" spans="1:40" ht="24.75" customHeight="1" thickBot="1">
      <c r="A48" s="376"/>
      <c r="B48" s="863"/>
      <c r="C48" s="864"/>
      <c r="D48" s="168"/>
      <c r="E48" s="376"/>
      <c r="F48" s="376"/>
      <c r="G48" s="376"/>
      <c r="H48" s="376"/>
      <c r="I48" s="376"/>
      <c r="J48" s="477">
        <f>D48*1</f>
        <v>0</v>
      </c>
      <c r="K48" s="112"/>
      <c r="L48" s="112"/>
      <c r="M48" s="8"/>
      <c r="N48" s="5"/>
      <c r="O48" s="5"/>
      <c r="P48" s="5"/>
      <c r="Q48" s="5"/>
      <c r="R48" s="4"/>
      <c r="S48" s="5"/>
      <c r="T48" s="5"/>
      <c r="U48" s="5"/>
      <c r="V48" s="5"/>
      <c r="W48" s="5"/>
      <c r="X48" s="5"/>
      <c r="Y48" s="5"/>
      <c r="Z48" s="5"/>
      <c r="AA48" s="5"/>
      <c r="AB48" s="5"/>
      <c r="AC48" s="5"/>
      <c r="AD48" s="13"/>
      <c r="AE48" s="16"/>
      <c r="AF48" s="13"/>
      <c r="AG48" s="17"/>
      <c r="AH48" s="18"/>
      <c r="AI48" s="18"/>
      <c r="AJ48" s="13"/>
      <c r="AK48" s="13"/>
      <c r="AL48" s="15"/>
      <c r="AM48" s="18"/>
      <c r="AN48" s="18"/>
    </row>
    <row r="49" spans="1:40" ht="21.75" customHeight="1" thickBot="1">
      <c r="A49" s="376"/>
      <c r="B49" s="376"/>
      <c r="C49" s="376"/>
      <c r="D49" s="376"/>
      <c r="E49" s="376"/>
      <c r="F49" s="376"/>
      <c r="G49" s="376"/>
      <c r="H49" s="376"/>
      <c r="I49" s="376"/>
      <c r="J49" s="376"/>
      <c r="K49" s="112"/>
      <c r="L49" s="112"/>
      <c r="M49" s="8"/>
      <c r="N49" s="5"/>
      <c r="O49" s="5"/>
      <c r="P49" s="5"/>
      <c r="Q49" s="5"/>
      <c r="R49" s="4"/>
      <c r="S49" s="5"/>
      <c r="T49" s="5"/>
      <c r="U49" s="5"/>
      <c r="V49" s="5"/>
      <c r="W49" s="5"/>
      <c r="X49" s="5"/>
      <c r="Y49" s="5"/>
      <c r="Z49" s="5"/>
      <c r="AA49" s="5"/>
      <c r="AB49" s="5"/>
      <c r="AC49" s="5"/>
      <c r="AD49" s="13"/>
      <c r="AE49" s="16"/>
      <c r="AF49" s="13"/>
      <c r="AG49" s="17"/>
      <c r="AH49" s="18"/>
      <c r="AI49" s="18"/>
      <c r="AJ49" s="13"/>
      <c r="AK49" s="13"/>
      <c r="AL49" s="15"/>
      <c r="AM49" s="18"/>
      <c r="AN49" s="18"/>
    </row>
    <row r="50" spans="1:40" ht="21.75" customHeight="1">
      <c r="A50" s="65" t="s">
        <v>0</v>
      </c>
      <c r="B50" s="70" t="s">
        <v>23</v>
      </c>
      <c r="C50" s="113" t="s">
        <v>15</v>
      </c>
      <c r="D50" s="53" t="s">
        <v>0</v>
      </c>
      <c r="E50" s="68" t="s">
        <v>100</v>
      </c>
      <c r="F50" s="116"/>
      <c r="G50" s="77"/>
      <c r="H50" s="77"/>
      <c r="I50" s="69"/>
      <c r="J50" s="376"/>
      <c r="K50" s="112"/>
      <c r="L50" s="112"/>
      <c r="M50" s="112"/>
      <c r="N50" s="5"/>
      <c r="O50" s="5"/>
      <c r="P50" s="5"/>
      <c r="Q50" s="5"/>
      <c r="R50" s="4"/>
      <c r="S50" s="5"/>
      <c r="T50" s="5"/>
      <c r="U50" s="5"/>
      <c r="V50" s="5"/>
      <c r="W50" s="5"/>
      <c r="X50" s="5"/>
      <c r="Y50" s="5"/>
      <c r="Z50" s="5"/>
      <c r="AA50" s="5"/>
      <c r="AB50" s="5"/>
      <c r="AC50" s="5"/>
      <c r="AD50" s="13"/>
      <c r="AE50" s="16"/>
      <c r="AF50" s="13" t="s">
        <v>0</v>
      </c>
      <c r="AG50" s="17">
        <v>0</v>
      </c>
      <c r="AH50" s="18">
        <f>AG50*Mileage_Rate</f>
        <v>0</v>
      </c>
      <c r="AI50" s="18"/>
      <c r="AJ50" s="13"/>
      <c r="AK50" s="13"/>
      <c r="AL50" s="15"/>
      <c r="AM50" s="18" t="s">
        <v>0</v>
      </c>
      <c r="AN50" s="18" t="s">
        <v>0</v>
      </c>
    </row>
    <row r="51" spans="1:40" ht="21.75" customHeight="1" thickBot="1">
      <c r="A51" s="52" t="s">
        <v>13</v>
      </c>
      <c r="B51" s="114" t="s">
        <v>24</v>
      </c>
      <c r="C51" s="115" t="s">
        <v>17</v>
      </c>
      <c r="D51" s="52" t="s">
        <v>18</v>
      </c>
      <c r="E51" s="238" t="s">
        <v>99</v>
      </c>
      <c r="F51" s="117"/>
      <c r="G51" s="78"/>
      <c r="H51" s="78"/>
      <c r="I51" s="67"/>
      <c r="J51" s="376"/>
      <c r="K51" s="112"/>
      <c r="L51" s="112"/>
      <c r="M51" s="8"/>
      <c r="N51" s="5"/>
      <c r="O51" s="5"/>
      <c r="P51" s="5"/>
      <c r="Q51" s="5"/>
      <c r="R51" s="4"/>
      <c r="S51" s="5"/>
      <c r="T51" s="5"/>
      <c r="U51" s="5"/>
      <c r="V51" s="5"/>
      <c r="W51" s="5"/>
      <c r="X51" s="5"/>
      <c r="Y51" s="5"/>
      <c r="Z51" s="5"/>
      <c r="AA51" s="5"/>
      <c r="AB51" s="5"/>
      <c r="AC51" s="5"/>
      <c r="AD51" s="13"/>
      <c r="AE51" s="16"/>
      <c r="AF51" s="13"/>
      <c r="AG51" s="17">
        <v>0</v>
      </c>
      <c r="AH51" s="18">
        <f>AG51*Mileage_Rate</f>
        <v>0</v>
      </c>
      <c r="AI51" s="18"/>
      <c r="AJ51" s="13"/>
      <c r="AK51" s="13"/>
      <c r="AL51" s="15"/>
      <c r="AM51" s="18"/>
      <c r="AN51" s="18" t="s">
        <v>0</v>
      </c>
    </row>
    <row r="52" spans="1:40" ht="21.75" customHeight="1" thickBot="1">
      <c r="A52" s="753"/>
      <c r="B52" s="460"/>
      <c r="C52" s="754"/>
      <c r="D52" s="169"/>
      <c r="E52" s="815"/>
      <c r="F52" s="816"/>
      <c r="G52" s="816"/>
      <c r="H52" s="816"/>
      <c r="I52" s="817"/>
      <c r="J52" s="480">
        <f>IF(D52&lt;(D55*1.5),(D52*C52),(D55*1.5)*C52)</f>
        <v>0</v>
      </c>
      <c r="K52" s="112"/>
      <c r="L52" s="112"/>
      <c r="M52" s="8"/>
      <c r="N52" s="5"/>
      <c r="O52" s="5"/>
      <c r="P52" s="5"/>
      <c r="Q52" s="5"/>
      <c r="R52" s="4"/>
      <c r="S52" s="5"/>
      <c r="T52" s="5"/>
      <c r="U52" s="5"/>
      <c r="V52" s="5"/>
      <c r="W52" s="5"/>
      <c r="X52" s="5"/>
      <c r="Y52" s="5"/>
      <c r="Z52" s="5"/>
      <c r="AA52" s="5"/>
      <c r="AB52" s="5"/>
      <c r="AC52" s="5"/>
      <c r="AD52" s="13"/>
      <c r="AE52" s="16"/>
      <c r="AF52" s="13"/>
      <c r="AG52" s="17"/>
      <c r="AH52" s="18">
        <f>AG52*Mileage_Rate</f>
        <v>0</v>
      </c>
      <c r="AI52" s="18"/>
      <c r="AJ52" s="13"/>
      <c r="AK52" s="13"/>
      <c r="AL52" s="15"/>
      <c r="AM52" s="18" t="s">
        <v>0</v>
      </c>
      <c r="AN52" s="18" t="s">
        <v>0</v>
      </c>
    </row>
    <row r="53" spans="1:40" ht="21.75" customHeight="1" thickBot="1">
      <c r="A53" s="755"/>
      <c r="B53" s="171"/>
      <c r="C53" s="756"/>
      <c r="D53" s="172"/>
      <c r="E53" s="818"/>
      <c r="F53" s="819"/>
      <c r="G53" s="819"/>
      <c r="H53" s="819"/>
      <c r="I53" s="820"/>
      <c r="J53" s="480">
        <f>IF(D53&lt;(D55*1.5),(D53*C53),(D55*1.5)*C53)</f>
        <v>0</v>
      </c>
      <c r="K53" s="112"/>
      <c r="L53" s="112"/>
      <c r="M53" s="8"/>
      <c r="N53" s="5"/>
      <c r="O53" s="5"/>
      <c r="P53" s="5"/>
      <c r="Q53" s="5"/>
      <c r="R53" s="4"/>
      <c r="S53" s="5"/>
      <c r="T53" s="5"/>
      <c r="U53" s="5"/>
      <c r="V53" s="5"/>
      <c r="W53" s="5"/>
      <c r="X53" s="5"/>
      <c r="Y53" s="5"/>
      <c r="Z53" s="5"/>
      <c r="AA53" s="5"/>
      <c r="AB53" s="5"/>
      <c r="AC53" s="5"/>
      <c r="AD53" s="13"/>
      <c r="AE53" s="16"/>
      <c r="AF53" s="13"/>
      <c r="AG53" s="17"/>
      <c r="AH53" s="18">
        <f>AG53*Mileage_Rate</f>
        <v>0</v>
      </c>
      <c r="AI53" s="18"/>
      <c r="AJ53" s="13"/>
      <c r="AK53" s="13"/>
      <c r="AL53" s="15"/>
      <c r="AM53" s="18"/>
      <c r="AN53" s="18" t="s">
        <v>0</v>
      </c>
    </row>
    <row r="54" spans="1:40" ht="21.75" customHeight="1" thickBot="1">
      <c r="A54" s="757"/>
      <c r="B54" s="56"/>
      <c r="C54" s="758"/>
      <c r="D54" s="170"/>
      <c r="E54" s="821"/>
      <c r="F54" s="822"/>
      <c r="G54" s="822"/>
      <c r="H54" s="822"/>
      <c r="I54" s="823"/>
      <c r="J54" s="481">
        <f>IF(D54&lt;(D55*1.5),(D54*C54),(D55*1.5)*C54)</f>
        <v>0</v>
      </c>
      <c r="K54" s="112"/>
      <c r="L54" s="112"/>
      <c r="M54" s="8"/>
      <c r="N54" s="5"/>
      <c r="O54" s="5"/>
      <c r="P54" s="5"/>
      <c r="Q54" s="5"/>
      <c r="R54" s="4"/>
      <c r="S54" s="5"/>
      <c r="T54" s="5"/>
      <c r="U54" s="5"/>
      <c r="V54" s="5"/>
      <c r="W54" s="5"/>
      <c r="X54" s="5"/>
      <c r="Y54" s="5"/>
      <c r="Z54" s="5"/>
      <c r="AA54" s="5"/>
      <c r="AB54" s="5"/>
      <c r="AC54" s="5"/>
      <c r="AD54" s="13"/>
      <c r="AE54" s="16"/>
      <c r="AF54" s="13"/>
      <c r="AG54" s="17"/>
      <c r="AH54" s="18">
        <f>AG54*Mileage_Rate</f>
        <v>0</v>
      </c>
      <c r="AI54" s="18"/>
      <c r="AJ54" s="13"/>
      <c r="AK54" s="13"/>
      <c r="AL54" s="15"/>
      <c r="AM54" s="18"/>
      <c r="AN54" s="18" t="s">
        <v>0</v>
      </c>
    </row>
    <row r="55" spans="1:40" ht="21.75" customHeight="1" thickBot="1">
      <c r="A55" s="376"/>
      <c r="B55" s="345" t="s">
        <v>137</v>
      </c>
      <c r="C55" s="267"/>
      <c r="D55" s="240"/>
      <c r="E55" s="807"/>
      <c r="F55" s="808"/>
      <c r="G55" s="808"/>
      <c r="H55" s="808"/>
      <c r="I55" s="808"/>
      <c r="J55" s="376"/>
      <c r="K55" s="112"/>
      <c r="L55" s="112"/>
      <c r="M55" s="8"/>
      <c r="N55" s="5"/>
      <c r="O55" s="5"/>
      <c r="P55" s="5"/>
      <c r="Q55" s="5"/>
      <c r="R55" s="4"/>
      <c r="S55" s="5"/>
      <c r="T55" s="5"/>
      <c r="U55" s="5"/>
      <c r="V55" s="5"/>
      <c r="W55" s="5"/>
      <c r="X55" s="5"/>
      <c r="Y55" s="5"/>
      <c r="Z55" s="5"/>
      <c r="AA55" s="5"/>
      <c r="AB55" s="5"/>
      <c r="AC55" s="5"/>
      <c r="AD55" s="13"/>
      <c r="AE55" s="16"/>
      <c r="AF55" s="13"/>
      <c r="AG55" s="17"/>
      <c r="AH55" s="18"/>
      <c r="AI55" s="18"/>
      <c r="AJ55" s="13"/>
      <c r="AK55" s="13"/>
      <c r="AL55" s="15"/>
      <c r="AM55" s="18"/>
      <c r="AN55" s="18"/>
    </row>
    <row r="56" spans="1:40" ht="21.75" customHeight="1">
      <c r="A56" s="376"/>
      <c r="B56" s="343" t="s">
        <v>135</v>
      </c>
      <c r="C56" s="338"/>
      <c r="D56" s="856" t="str">
        <f>IF(excess_lodging1="","* To generate Excess Lodging sheet 2C, fill in E52 above.","* Excess Lodging Sheet 2C is slated to print.")</f>
        <v>* To generate Excess Lodging sheet 2C, fill in E52 above.</v>
      </c>
      <c r="E56" s="857"/>
      <c r="F56" s="857"/>
      <c r="G56" s="857"/>
      <c r="H56" s="857"/>
      <c r="I56" s="857"/>
      <c r="J56" s="857"/>
      <c r="K56" s="112"/>
      <c r="L56" s="112"/>
      <c r="M56" s="8"/>
      <c r="N56" s="5"/>
      <c r="O56" s="5"/>
      <c r="P56" s="5"/>
      <c r="Q56" s="5"/>
      <c r="R56" s="4"/>
      <c r="S56" s="5"/>
      <c r="T56" s="5"/>
      <c r="U56" s="5"/>
      <c r="V56" s="5"/>
      <c r="W56" s="5"/>
      <c r="X56" s="5"/>
      <c r="Y56" s="5"/>
      <c r="Z56" s="5"/>
      <c r="AA56" s="5"/>
      <c r="AB56" s="5"/>
      <c r="AC56" s="5"/>
      <c r="AD56" s="13"/>
      <c r="AE56" s="16"/>
      <c r="AF56" s="19"/>
      <c r="AG56" s="20"/>
      <c r="AH56" s="18"/>
      <c r="AI56" s="18"/>
      <c r="AJ56" s="13"/>
      <c r="AK56" s="13"/>
      <c r="AL56" s="15"/>
      <c r="AM56" s="18"/>
      <c r="AN56" s="18"/>
    </row>
    <row r="57" spans="1:40" ht="21.75" customHeight="1" thickBot="1">
      <c r="A57" s="376"/>
      <c r="B57" s="344" t="s">
        <v>136</v>
      </c>
      <c r="C57" s="339"/>
      <c r="D57" s="376"/>
      <c r="E57" s="376"/>
      <c r="F57" s="376"/>
      <c r="G57" s="376"/>
      <c r="H57" s="376"/>
      <c r="I57" s="376"/>
      <c r="J57" s="376"/>
      <c r="K57" s="112"/>
      <c r="L57" s="112"/>
      <c r="M57" s="8"/>
      <c r="N57" s="5"/>
      <c r="O57" s="5"/>
      <c r="P57" s="5"/>
      <c r="Q57" s="5"/>
      <c r="R57" s="4"/>
      <c r="S57" s="5"/>
      <c r="T57" s="5"/>
      <c r="U57" s="5"/>
      <c r="V57" s="5"/>
      <c r="W57" s="5"/>
      <c r="X57" s="5"/>
      <c r="Y57" s="5"/>
      <c r="Z57" s="5"/>
      <c r="AA57" s="5"/>
      <c r="AB57" s="5"/>
      <c r="AC57" s="5"/>
      <c r="AD57" s="13"/>
      <c r="AE57" s="16"/>
      <c r="AF57" s="19"/>
      <c r="AG57" s="20"/>
      <c r="AH57" s="18"/>
      <c r="AI57" s="18"/>
      <c r="AJ57" s="13"/>
      <c r="AK57" s="13"/>
      <c r="AL57" s="15"/>
      <c r="AM57" s="18"/>
      <c r="AN57" s="18"/>
    </row>
    <row r="58" spans="1:40" ht="21.75" customHeight="1" thickBot="1">
      <c r="A58" s="376"/>
      <c r="B58" s="376"/>
      <c r="C58" s="376"/>
      <c r="D58" s="376"/>
      <c r="E58" s="376"/>
      <c r="F58" s="376"/>
      <c r="G58" s="376"/>
      <c r="H58" s="376"/>
      <c r="I58" s="376"/>
      <c r="J58" s="376"/>
      <c r="K58" s="112"/>
      <c r="L58" s="112"/>
      <c r="M58" s="8"/>
      <c r="N58" s="5"/>
      <c r="O58" s="5"/>
      <c r="P58" s="5"/>
      <c r="Q58" s="5"/>
      <c r="R58" s="4"/>
      <c r="S58" s="5"/>
      <c r="T58" s="5"/>
      <c r="U58" s="5"/>
      <c r="V58" s="5"/>
      <c r="W58" s="5"/>
      <c r="X58" s="5"/>
      <c r="Y58" s="5"/>
      <c r="Z58" s="5"/>
      <c r="AA58" s="5"/>
      <c r="AB58" s="5"/>
      <c r="AC58" s="5"/>
      <c r="AD58" s="13"/>
      <c r="AE58" s="16"/>
      <c r="AF58" s="19"/>
      <c r="AG58" s="20"/>
      <c r="AH58" s="18"/>
      <c r="AI58" s="18"/>
      <c r="AJ58" s="13"/>
      <c r="AK58" s="13"/>
      <c r="AL58" s="15"/>
      <c r="AM58" s="18"/>
      <c r="AN58" s="18"/>
    </row>
    <row r="59" spans="1:40" ht="21.75" customHeight="1">
      <c r="A59" s="376"/>
      <c r="B59" s="70" t="s">
        <v>25</v>
      </c>
      <c r="C59" s="118" t="s">
        <v>15</v>
      </c>
      <c r="D59" s="65" t="s">
        <v>0</v>
      </c>
      <c r="E59" s="65" t="s">
        <v>0</v>
      </c>
      <c r="F59" s="347" t="s">
        <v>115</v>
      </c>
      <c r="G59" s="348"/>
      <c r="H59" s="376"/>
      <c r="I59" s="376"/>
      <c r="J59" s="376"/>
      <c r="K59" s="112"/>
      <c r="L59" s="112"/>
      <c r="M59" s="8"/>
      <c r="N59" s="5"/>
      <c r="O59" s="5"/>
      <c r="P59" s="5"/>
      <c r="Q59" s="5"/>
      <c r="R59" s="4"/>
      <c r="S59" s="5"/>
      <c r="T59" s="5"/>
      <c r="U59" s="5"/>
      <c r="V59" s="5"/>
      <c r="W59" s="5"/>
      <c r="X59" s="5"/>
      <c r="Y59" s="5"/>
      <c r="Z59" s="5"/>
      <c r="AA59" s="5"/>
      <c r="AB59" s="5"/>
      <c r="AC59" s="5"/>
      <c r="AD59" s="13"/>
      <c r="AE59" s="16"/>
      <c r="AF59" s="13"/>
      <c r="AG59" s="17"/>
      <c r="AH59" s="18">
        <f>IF(C36&lt;100,C36*Mileage_Rate,C36*High_Mileage_Rate)</f>
        <v>0</v>
      </c>
      <c r="AI59" s="18"/>
      <c r="AJ59" s="13"/>
      <c r="AK59" s="13"/>
      <c r="AL59" s="15"/>
      <c r="AM59" s="18"/>
      <c r="AN59" s="18" t="s">
        <v>0</v>
      </c>
    </row>
    <row r="60" spans="1:40" ht="21.75" customHeight="1" thickBot="1">
      <c r="A60" s="376"/>
      <c r="B60" s="342" t="s">
        <v>134</v>
      </c>
      <c r="C60" s="119" t="s">
        <v>17</v>
      </c>
      <c r="D60" s="66" t="s">
        <v>26</v>
      </c>
      <c r="E60" s="276" t="s">
        <v>18</v>
      </c>
      <c r="F60" s="349" t="s">
        <v>116</v>
      </c>
      <c r="G60" s="350"/>
      <c r="H60" s="376"/>
      <c r="I60" s="376"/>
      <c r="J60" s="376"/>
      <c r="K60" s="112"/>
      <c r="L60" s="112"/>
      <c r="M60" s="8"/>
      <c r="N60" s="5"/>
      <c r="O60" s="5"/>
      <c r="P60" s="5"/>
      <c r="Q60" s="5"/>
      <c r="R60" s="4"/>
      <c r="S60" s="5"/>
      <c r="T60" s="5"/>
      <c r="U60" s="5"/>
      <c r="V60" s="5"/>
      <c r="W60" s="5"/>
      <c r="X60" s="5"/>
      <c r="Y60" s="5"/>
      <c r="Z60" s="5"/>
      <c r="AA60" s="5"/>
      <c r="AB60" s="5"/>
      <c r="AC60" s="5"/>
      <c r="AD60" s="13"/>
      <c r="AE60" s="16"/>
      <c r="AF60" s="13"/>
      <c r="AG60" s="17"/>
      <c r="AH60" s="18" t="s">
        <v>0</v>
      </c>
      <c r="AI60" s="18"/>
      <c r="AJ60" s="13"/>
      <c r="AK60" s="13"/>
      <c r="AL60" s="15"/>
      <c r="AM60" s="18"/>
      <c r="AN60" s="18" t="s">
        <v>0</v>
      </c>
    </row>
    <row r="61" spans="1:40" ht="21.75" customHeight="1">
      <c r="A61" s="376"/>
      <c r="B61" s="364" t="s">
        <v>27</v>
      </c>
      <c r="C61" s="488">
        <v>1</v>
      </c>
      <c r="D61" s="415"/>
      <c r="E61" s="485">
        <v>0.75</v>
      </c>
      <c r="F61" s="277"/>
      <c r="G61" s="858">
        <f>IF(OR(F61&lt;0,F62&lt;0,F63&lt;0),"Please don't use negative numbers !","")</f>
      </c>
      <c r="H61" s="859"/>
      <c r="I61" s="376"/>
      <c r="J61" s="482">
        <f>IF(D61&gt;0,(((D61)-F61)*0.75+C171),0)</f>
        <v>0</v>
      </c>
      <c r="K61" s="112"/>
      <c r="L61" s="112"/>
      <c r="M61" s="8"/>
      <c r="N61" s="5"/>
      <c r="O61" s="5"/>
      <c r="P61" s="5"/>
      <c r="Q61" s="5"/>
      <c r="R61" s="4"/>
      <c r="S61" s="5"/>
      <c r="T61" s="5"/>
      <c r="U61" s="5"/>
      <c r="V61" s="5"/>
      <c r="W61" s="5"/>
      <c r="X61" s="5"/>
      <c r="Y61" s="5"/>
      <c r="Z61" s="5"/>
      <c r="AA61" s="5"/>
      <c r="AB61" s="5"/>
      <c r="AC61" s="5"/>
      <c r="AD61" s="13"/>
      <c r="AE61" s="16"/>
      <c r="AF61" s="13"/>
      <c r="AG61" s="17"/>
      <c r="AH61" s="18" t="s">
        <v>0</v>
      </c>
      <c r="AI61" s="18"/>
      <c r="AJ61" s="13"/>
      <c r="AK61" s="13"/>
      <c r="AL61" s="15"/>
      <c r="AM61" s="18"/>
      <c r="AN61" s="18" t="s">
        <v>0</v>
      </c>
    </row>
    <row r="62" spans="1:40" ht="21.75" customHeight="1">
      <c r="A62" s="376"/>
      <c r="B62" s="365" t="s">
        <v>28</v>
      </c>
      <c r="C62" s="280"/>
      <c r="D62" s="281"/>
      <c r="E62" s="486">
        <v>1</v>
      </c>
      <c r="F62" s="279"/>
      <c r="G62" s="858"/>
      <c r="H62" s="859"/>
      <c r="I62" s="376"/>
      <c r="J62" s="483">
        <f>(C62*D62)-F62</f>
        <v>0</v>
      </c>
      <c r="K62" s="112"/>
      <c r="L62" s="112"/>
      <c r="M62" s="8"/>
      <c r="N62" s="5"/>
      <c r="O62" s="5"/>
      <c r="P62" s="5"/>
      <c r="Q62" s="5"/>
      <c r="R62" s="4"/>
      <c r="S62" s="5"/>
      <c r="T62" s="5"/>
      <c r="U62" s="5"/>
      <c r="V62" s="5"/>
      <c r="W62" s="5"/>
      <c r="X62" s="5"/>
      <c r="Y62" s="5"/>
      <c r="Z62" s="5"/>
      <c r="AA62" s="5"/>
      <c r="AB62" s="5"/>
      <c r="AC62" s="5"/>
      <c r="AD62" s="13"/>
      <c r="AE62" s="16"/>
      <c r="AF62" s="13"/>
      <c r="AG62" s="17"/>
      <c r="AH62" s="18"/>
      <c r="AI62" s="18"/>
      <c r="AJ62" s="13"/>
      <c r="AK62" s="13"/>
      <c r="AL62" s="15"/>
      <c r="AM62" s="18"/>
      <c r="AN62" s="18"/>
    </row>
    <row r="63" spans="1:40" ht="21.75" customHeight="1" thickBot="1">
      <c r="A63" s="376"/>
      <c r="B63" s="366" t="s">
        <v>29</v>
      </c>
      <c r="C63" s="489">
        <v>1</v>
      </c>
      <c r="D63" s="58"/>
      <c r="E63" s="487">
        <v>0.75</v>
      </c>
      <c r="F63" s="278"/>
      <c r="G63" s="858"/>
      <c r="H63" s="859"/>
      <c r="I63" s="376"/>
      <c r="J63" s="482">
        <f>IF(D63&gt;0,(((D63)-F63)*0.75+C171),0)</f>
        <v>0</v>
      </c>
      <c r="K63" s="112"/>
      <c r="L63" s="112"/>
      <c r="M63" s="8"/>
      <c r="N63" s="5"/>
      <c r="O63" s="5"/>
      <c r="P63" s="5"/>
      <c r="Q63" s="5"/>
      <c r="R63" s="4"/>
      <c r="S63" s="5"/>
      <c r="T63" s="5"/>
      <c r="U63" s="5"/>
      <c r="V63" s="5"/>
      <c r="W63" s="5"/>
      <c r="X63" s="5"/>
      <c r="Y63" s="5"/>
      <c r="Z63" s="5"/>
      <c r="AA63" s="5"/>
      <c r="AB63" s="5"/>
      <c r="AC63" s="5"/>
      <c r="AD63" s="13"/>
      <c r="AE63" s="16"/>
      <c r="AF63" s="13"/>
      <c r="AG63" s="17"/>
      <c r="AH63" s="18"/>
      <c r="AI63" s="18"/>
      <c r="AJ63" s="13"/>
      <c r="AK63" s="13"/>
      <c r="AL63" s="15"/>
      <c r="AM63" s="18"/>
      <c r="AN63" s="18"/>
    </row>
    <row r="64" spans="1:40" ht="21.75" customHeight="1" thickBot="1">
      <c r="A64" s="376"/>
      <c r="B64" s="366" t="s">
        <v>150</v>
      </c>
      <c r="C64" s="52" t="s">
        <v>149</v>
      </c>
      <c r="D64" s="176"/>
      <c r="E64" s="376"/>
      <c r="F64" s="376"/>
      <c r="G64" s="376"/>
      <c r="H64" s="376"/>
      <c r="I64" s="376"/>
      <c r="J64" s="484">
        <f>D64*1</f>
        <v>0</v>
      </c>
      <c r="K64" s="112"/>
      <c r="L64" s="112"/>
      <c r="M64" s="8"/>
      <c r="N64" s="5"/>
      <c r="O64" s="5"/>
      <c r="P64" s="5"/>
      <c r="Q64" s="5"/>
      <c r="R64" s="4"/>
      <c r="S64" s="5"/>
      <c r="T64" s="5"/>
      <c r="U64" s="5"/>
      <c r="V64" s="5"/>
      <c r="W64" s="5"/>
      <c r="X64" s="5"/>
      <c r="Y64" s="5"/>
      <c r="Z64" s="5"/>
      <c r="AA64" s="5"/>
      <c r="AB64" s="5"/>
      <c r="AC64" s="5"/>
      <c r="AD64" s="13"/>
      <c r="AE64" s="16"/>
      <c r="AF64" s="13"/>
      <c r="AG64" s="17"/>
      <c r="AH64" s="18"/>
      <c r="AI64" s="18"/>
      <c r="AJ64" s="13"/>
      <c r="AK64" s="13"/>
      <c r="AL64" s="15"/>
      <c r="AM64" s="18"/>
      <c r="AN64" s="18"/>
    </row>
    <row r="65" spans="1:40" ht="21.75" customHeight="1" thickBot="1">
      <c r="A65" s="376"/>
      <c r="B65" s="376"/>
      <c r="C65" s="376"/>
      <c r="D65" s="376"/>
      <c r="E65" s="376"/>
      <c r="F65" s="376"/>
      <c r="G65" s="376"/>
      <c r="H65" s="376"/>
      <c r="I65" s="376"/>
      <c r="J65" s="376"/>
      <c r="K65" s="112"/>
      <c r="L65" s="112"/>
      <c r="M65" s="8"/>
      <c r="N65" s="5"/>
      <c r="O65" s="5"/>
      <c r="P65" s="5"/>
      <c r="Q65" s="5"/>
      <c r="R65" s="4"/>
      <c r="S65" s="5"/>
      <c r="T65" s="5"/>
      <c r="U65" s="5"/>
      <c r="V65" s="5"/>
      <c r="W65" s="5"/>
      <c r="X65" s="5"/>
      <c r="Y65" s="5"/>
      <c r="Z65" s="5"/>
      <c r="AA65" s="5"/>
      <c r="AB65" s="5"/>
      <c r="AC65" s="5"/>
      <c r="AD65" s="13"/>
      <c r="AE65" s="16"/>
      <c r="AF65" s="19" t="s">
        <v>0</v>
      </c>
      <c r="AG65" s="20" t="s">
        <v>0</v>
      </c>
      <c r="AH65" s="18" t="s">
        <v>0</v>
      </c>
      <c r="AI65" s="18"/>
      <c r="AJ65" s="13" t="s">
        <v>0</v>
      </c>
      <c r="AK65" s="13" t="s">
        <v>0</v>
      </c>
      <c r="AL65" s="15">
        <f>SUM(AL36:AL63)</f>
        <v>0</v>
      </c>
      <c r="AM65" s="18" t="s">
        <v>0</v>
      </c>
      <c r="AN65" s="18" t="s">
        <v>0</v>
      </c>
    </row>
    <row r="66" spans="1:40" ht="21.75" customHeight="1" thickBot="1">
      <c r="A66" s="376"/>
      <c r="B66" s="120" t="s">
        <v>30</v>
      </c>
      <c r="C66" s="121" t="s">
        <v>0</v>
      </c>
      <c r="D66" s="53" t="s">
        <v>0</v>
      </c>
      <c r="E66" s="68" t="s">
        <v>31</v>
      </c>
      <c r="F66" s="122"/>
      <c r="G66" s="121"/>
      <c r="H66" s="80"/>
      <c r="I66" s="76"/>
      <c r="J66" s="376"/>
      <c r="K66" s="112"/>
      <c r="L66" s="112"/>
      <c r="M66" s="8"/>
      <c r="N66" s="5"/>
      <c r="O66" s="5"/>
      <c r="P66" s="5"/>
      <c r="Q66" s="5"/>
      <c r="R66" s="4"/>
      <c r="S66" s="5"/>
      <c r="T66" s="5"/>
      <c r="U66" s="5"/>
      <c r="V66" s="5"/>
      <c r="W66" s="5"/>
      <c r="X66" s="5"/>
      <c r="Y66" s="5"/>
      <c r="Z66" s="5"/>
      <c r="AA66" s="5"/>
      <c r="AB66" s="5"/>
      <c r="AC66" s="5"/>
      <c r="AD66" s="13"/>
      <c r="AE66" s="16"/>
      <c r="AF66" s="13" t="s">
        <v>0</v>
      </c>
      <c r="AG66" s="17">
        <v>0</v>
      </c>
      <c r="AH66" s="18">
        <f aca="true" t="shared" si="1" ref="AH66:AH72">AG66*Mileage_Rate</f>
        <v>0</v>
      </c>
      <c r="AI66" s="18"/>
      <c r="AJ66" s="13"/>
      <c r="AK66" s="13"/>
      <c r="AL66" s="15"/>
      <c r="AM66" s="18" t="s">
        <v>0</v>
      </c>
      <c r="AN66" s="18" t="s">
        <v>0</v>
      </c>
    </row>
    <row r="67" spans="1:40" ht="21.75" customHeight="1" thickBot="1">
      <c r="A67" s="376"/>
      <c r="B67" s="123" t="s">
        <v>156</v>
      </c>
      <c r="C67" s="99" t="s">
        <v>0</v>
      </c>
      <c r="D67" s="52" t="s">
        <v>21</v>
      </c>
      <c r="E67" s="75" t="s">
        <v>164</v>
      </c>
      <c r="F67" s="74" t="s">
        <v>151</v>
      </c>
      <c r="G67" s="59"/>
      <c r="H67" s="52" t="s">
        <v>32</v>
      </c>
      <c r="I67" s="81" t="s">
        <v>33</v>
      </c>
      <c r="J67" s="376"/>
      <c r="K67" s="112"/>
      <c r="L67" s="112"/>
      <c r="M67" s="8"/>
      <c r="N67" s="5"/>
      <c r="O67" s="5"/>
      <c r="P67" s="5"/>
      <c r="Q67" s="5"/>
      <c r="R67" s="4"/>
      <c r="S67" s="5"/>
      <c r="T67" s="5"/>
      <c r="U67" s="5"/>
      <c r="V67" s="5"/>
      <c r="W67" s="5"/>
      <c r="X67" s="5"/>
      <c r="Y67" s="5"/>
      <c r="Z67" s="5"/>
      <c r="AA67" s="5"/>
      <c r="AB67" s="5"/>
      <c r="AC67" s="5"/>
      <c r="AD67" s="13"/>
      <c r="AE67" s="16"/>
      <c r="AF67" s="13"/>
      <c r="AG67" s="17">
        <v>0</v>
      </c>
      <c r="AH67" s="18">
        <f t="shared" si="1"/>
        <v>0</v>
      </c>
      <c r="AI67" s="18"/>
      <c r="AJ67" s="13"/>
      <c r="AK67" s="13"/>
      <c r="AL67" s="15"/>
      <c r="AM67" s="18"/>
      <c r="AN67" s="18" t="s">
        <v>0</v>
      </c>
    </row>
    <row r="68" spans="1:40" ht="21.75" customHeight="1" thickBot="1">
      <c r="A68" s="376"/>
      <c r="B68" s="865"/>
      <c r="C68" s="866"/>
      <c r="D68" s="173"/>
      <c r="E68" s="174"/>
      <c r="F68" s="845"/>
      <c r="G68" s="846"/>
      <c r="H68" s="175"/>
      <c r="I68" s="175"/>
      <c r="J68" s="477">
        <f>D68*1</f>
        <v>0</v>
      </c>
      <c r="K68" s="112"/>
      <c r="L68" s="112"/>
      <c r="M68" s="8"/>
      <c r="N68" s="5"/>
      <c r="O68" s="5"/>
      <c r="P68" s="5"/>
      <c r="Q68" s="5"/>
      <c r="R68" s="4"/>
      <c r="S68" s="5"/>
      <c r="T68" s="5"/>
      <c r="U68" s="5"/>
      <c r="V68" s="5"/>
      <c r="W68" s="5"/>
      <c r="X68" s="5"/>
      <c r="Y68" s="5"/>
      <c r="Z68" s="5"/>
      <c r="AA68" s="5"/>
      <c r="AB68" s="5"/>
      <c r="AC68" s="5"/>
      <c r="AD68" s="13"/>
      <c r="AE68" s="16"/>
      <c r="AF68" s="13"/>
      <c r="AG68" s="17"/>
      <c r="AH68" s="18">
        <f t="shared" si="1"/>
        <v>0</v>
      </c>
      <c r="AI68" s="18"/>
      <c r="AJ68" s="13"/>
      <c r="AK68" s="13"/>
      <c r="AL68" s="15"/>
      <c r="AM68" s="18" t="s">
        <v>0</v>
      </c>
      <c r="AN68" s="18" t="s">
        <v>0</v>
      </c>
    </row>
    <row r="69" spans="1:40" ht="21.75" customHeight="1" thickBot="1">
      <c r="A69" s="376"/>
      <c r="B69" s="102" t="s">
        <v>148</v>
      </c>
      <c r="C69" s="67" t="s">
        <v>0</v>
      </c>
      <c r="D69" s="52" t="s">
        <v>21</v>
      </c>
      <c r="E69" s="376"/>
      <c r="F69" s="376"/>
      <c r="G69" s="376"/>
      <c r="H69" s="376"/>
      <c r="I69" s="376"/>
      <c r="J69" s="376"/>
      <c r="K69" s="377"/>
      <c r="L69" s="112"/>
      <c r="M69" s="8"/>
      <c r="N69" s="5"/>
      <c r="O69" s="5"/>
      <c r="P69" s="5"/>
      <c r="Q69" s="5"/>
      <c r="R69" s="4"/>
      <c r="S69" s="5"/>
      <c r="T69" s="5"/>
      <c r="U69" s="5"/>
      <c r="V69" s="5"/>
      <c r="W69" s="5"/>
      <c r="X69" s="5"/>
      <c r="Y69" s="5"/>
      <c r="Z69" s="5"/>
      <c r="AA69" s="5"/>
      <c r="AB69" s="5"/>
      <c r="AC69" s="5"/>
      <c r="AD69" s="13"/>
      <c r="AE69" s="16"/>
      <c r="AF69" s="13"/>
      <c r="AG69" s="17"/>
      <c r="AH69" s="18">
        <f t="shared" si="1"/>
        <v>0</v>
      </c>
      <c r="AI69" s="18"/>
      <c r="AJ69" s="13"/>
      <c r="AK69" s="13"/>
      <c r="AL69" s="15"/>
      <c r="AM69" s="18"/>
      <c r="AN69" s="18" t="s">
        <v>0</v>
      </c>
    </row>
    <row r="70" spans="1:40" ht="21.75" customHeight="1" thickBot="1">
      <c r="A70" s="376"/>
      <c r="B70" s="865"/>
      <c r="C70" s="866"/>
      <c r="D70" s="176"/>
      <c r="E70" s="376"/>
      <c r="F70" s="376"/>
      <c r="G70" s="376"/>
      <c r="H70" s="376"/>
      <c r="I70" s="376"/>
      <c r="J70" s="477">
        <f>D70*1</f>
        <v>0</v>
      </c>
      <c r="K70" s="112"/>
      <c r="L70" s="112"/>
      <c r="M70" s="8"/>
      <c r="N70" s="5"/>
      <c r="O70" s="5"/>
      <c r="P70" s="5"/>
      <c r="Q70" s="5"/>
      <c r="R70" s="4"/>
      <c r="S70" s="5"/>
      <c r="T70" s="5"/>
      <c r="U70" s="5"/>
      <c r="V70" s="5"/>
      <c r="W70" s="5"/>
      <c r="X70" s="5"/>
      <c r="Y70" s="5"/>
      <c r="Z70" s="5"/>
      <c r="AA70" s="5"/>
      <c r="AB70" s="5"/>
      <c r="AC70" s="5"/>
      <c r="AD70" s="13"/>
      <c r="AE70" s="16"/>
      <c r="AF70" s="13"/>
      <c r="AG70" s="17"/>
      <c r="AH70" s="18">
        <f t="shared" si="1"/>
        <v>0</v>
      </c>
      <c r="AI70" s="18"/>
      <c r="AJ70" s="13"/>
      <c r="AK70" s="13"/>
      <c r="AL70" s="15"/>
      <c r="AM70" s="18"/>
      <c r="AN70" s="18" t="s">
        <v>0</v>
      </c>
    </row>
    <row r="71" spans="1:40" ht="21.75" customHeight="1" thickBot="1">
      <c r="A71" s="376"/>
      <c r="B71" s="376"/>
      <c r="C71" s="376"/>
      <c r="D71" s="376"/>
      <c r="E71" s="376"/>
      <c r="F71" s="376"/>
      <c r="G71" s="376"/>
      <c r="H71" s="376"/>
      <c r="I71" s="376"/>
      <c r="J71" s="376"/>
      <c r="K71" s="112"/>
      <c r="L71" s="112"/>
      <c r="M71" s="8"/>
      <c r="N71" s="5"/>
      <c r="O71" s="5"/>
      <c r="P71" s="5"/>
      <c r="Q71" s="5"/>
      <c r="R71" s="4"/>
      <c r="S71" s="5"/>
      <c r="T71" s="5"/>
      <c r="U71" s="5"/>
      <c r="V71" s="5"/>
      <c r="W71" s="5"/>
      <c r="X71" s="5"/>
      <c r="Y71" s="5"/>
      <c r="Z71" s="5"/>
      <c r="AA71" s="5"/>
      <c r="AB71" s="5"/>
      <c r="AC71" s="5"/>
      <c r="AD71" s="13"/>
      <c r="AE71" s="16"/>
      <c r="AF71" s="13"/>
      <c r="AG71" s="17"/>
      <c r="AH71" s="18">
        <f t="shared" si="1"/>
        <v>0</v>
      </c>
      <c r="AI71" s="18"/>
      <c r="AJ71" s="13"/>
      <c r="AK71" s="13"/>
      <c r="AL71" s="15"/>
      <c r="AM71" s="18"/>
      <c r="AN71" s="18" t="s">
        <v>0</v>
      </c>
    </row>
    <row r="72" spans="1:40" ht="21.75" customHeight="1" thickBot="1">
      <c r="A72" s="376"/>
      <c r="B72" s="376"/>
      <c r="C72" s="376"/>
      <c r="D72" s="376"/>
      <c r="E72" s="71" t="s">
        <v>35</v>
      </c>
      <c r="F72" s="72"/>
      <c r="G72" s="72"/>
      <c r="H72" s="72"/>
      <c r="I72" s="73"/>
      <c r="J72" s="448">
        <f>(J42+J44+J45+J48+J52+J53+J54+J61+J62+J63+J64+J68+J70)</f>
        <v>0</v>
      </c>
      <c r="K72" s="112"/>
      <c r="L72" s="112"/>
      <c r="M72" s="8"/>
      <c r="N72" s="5"/>
      <c r="O72" s="5"/>
      <c r="P72" s="5"/>
      <c r="Q72" s="5"/>
      <c r="R72" s="4"/>
      <c r="S72" s="5"/>
      <c r="T72" s="5"/>
      <c r="U72" s="5"/>
      <c r="V72" s="5"/>
      <c r="W72" s="5"/>
      <c r="X72" s="5"/>
      <c r="Y72" s="5"/>
      <c r="Z72" s="5"/>
      <c r="AA72" s="5"/>
      <c r="AB72" s="5"/>
      <c r="AC72" s="5"/>
      <c r="AD72" s="13"/>
      <c r="AE72" s="16"/>
      <c r="AF72" s="13"/>
      <c r="AG72" s="17"/>
      <c r="AH72" s="18">
        <f t="shared" si="1"/>
        <v>0</v>
      </c>
      <c r="AI72" s="18"/>
      <c r="AJ72" s="13"/>
      <c r="AK72" s="13"/>
      <c r="AL72" s="15"/>
      <c r="AM72" s="18"/>
      <c r="AN72" s="18" t="s">
        <v>0</v>
      </c>
    </row>
    <row r="73" spans="1:57" ht="21.75" customHeight="1">
      <c r="A73" s="404"/>
      <c r="B73" s="405"/>
      <c r="C73" s="401"/>
      <c r="D73" s="376"/>
      <c r="E73" s="376"/>
      <c r="F73" s="376"/>
      <c r="G73" s="376"/>
      <c r="H73" s="376"/>
      <c r="I73" s="402"/>
      <c r="J73" s="112"/>
      <c r="K73" s="112"/>
      <c r="L73" s="8"/>
      <c r="M73" s="5"/>
      <c r="N73" s="5"/>
      <c r="O73" s="5"/>
      <c r="P73" s="5"/>
      <c r="Q73" s="4"/>
      <c r="R73" s="5"/>
      <c r="S73" s="5"/>
      <c r="T73" s="5"/>
      <c r="U73" s="5"/>
      <c r="V73" s="5"/>
      <c r="W73" s="5"/>
      <c r="X73" s="5"/>
      <c r="Y73" s="5"/>
      <c r="Z73" s="5"/>
      <c r="AA73" s="5"/>
      <c r="AB73" s="5"/>
      <c r="AC73" s="13"/>
      <c r="AD73" s="16"/>
      <c r="AE73" s="13"/>
      <c r="AF73" s="17"/>
      <c r="AG73" s="18"/>
      <c r="AH73" s="18"/>
      <c r="AI73" s="13"/>
      <c r="AJ73" s="13"/>
      <c r="AK73" s="15"/>
      <c r="AL73" s="18"/>
      <c r="AM73" s="18"/>
      <c r="AN73" s="25"/>
      <c r="AO73" s="6"/>
      <c r="BE73"/>
    </row>
    <row r="74" spans="1:57" ht="21.75" customHeight="1">
      <c r="A74" s="404"/>
      <c r="B74" s="405"/>
      <c r="C74" s="401"/>
      <c r="D74" s="376"/>
      <c r="E74" s="376"/>
      <c r="F74" s="376"/>
      <c r="G74" s="376"/>
      <c r="H74" s="376"/>
      <c r="I74" s="402"/>
      <c r="J74" s="112"/>
      <c r="K74" s="112"/>
      <c r="L74" s="8"/>
      <c r="M74" s="5"/>
      <c r="N74" s="5"/>
      <c r="O74" s="5"/>
      <c r="P74" s="5"/>
      <c r="Q74" s="4"/>
      <c r="R74" s="5"/>
      <c r="S74" s="5"/>
      <c r="T74" s="5"/>
      <c r="U74" s="5"/>
      <c r="V74" s="5"/>
      <c r="W74" s="5"/>
      <c r="X74" s="5"/>
      <c r="Y74" s="5"/>
      <c r="Z74" s="5"/>
      <c r="AA74" s="5"/>
      <c r="AB74" s="5"/>
      <c r="AC74" s="13"/>
      <c r="AD74" s="16"/>
      <c r="AE74" s="13"/>
      <c r="AF74" s="17"/>
      <c r="AG74" s="18"/>
      <c r="AH74" s="18"/>
      <c r="AI74" s="13"/>
      <c r="AJ74" s="13"/>
      <c r="AK74" s="15"/>
      <c r="AL74" s="18"/>
      <c r="AM74" s="18"/>
      <c r="AN74" s="25"/>
      <c r="AO74" s="6"/>
      <c r="BE74"/>
    </row>
    <row r="75" spans="1:57" ht="21.75" customHeight="1">
      <c r="A75" s="404"/>
      <c r="B75" s="406"/>
      <c r="C75" s="407"/>
      <c r="D75" s="376"/>
      <c r="E75" s="376"/>
      <c r="F75" s="376"/>
      <c r="G75" s="376"/>
      <c r="H75" s="376"/>
      <c r="I75" s="402"/>
      <c r="J75" s="112"/>
      <c r="K75" s="112"/>
      <c r="L75" s="8"/>
      <c r="M75" s="5"/>
      <c r="N75" s="5"/>
      <c r="O75" s="5"/>
      <c r="P75" s="5"/>
      <c r="Q75" s="4"/>
      <c r="R75" s="5"/>
      <c r="S75" s="5"/>
      <c r="T75" s="5"/>
      <c r="U75" s="5"/>
      <c r="V75" s="5"/>
      <c r="W75" s="5"/>
      <c r="X75" s="5"/>
      <c r="Y75" s="5"/>
      <c r="Z75" s="5"/>
      <c r="AA75" s="5"/>
      <c r="AB75" s="5"/>
      <c r="AC75" s="13"/>
      <c r="AD75" s="16"/>
      <c r="AE75" s="13"/>
      <c r="AF75" s="17"/>
      <c r="AG75" s="18">
        <f>AF75*Mileage_Rate</f>
        <v>0</v>
      </c>
      <c r="AH75" s="18"/>
      <c r="AI75" s="13"/>
      <c r="AJ75" s="13"/>
      <c r="AK75" s="15"/>
      <c r="AL75" s="18"/>
      <c r="AM75" s="18" t="s">
        <v>0</v>
      </c>
      <c r="AN75" s="25"/>
      <c r="AO75" s="6"/>
      <c r="BE75"/>
    </row>
    <row r="76" spans="1:57" ht="21.75" customHeight="1">
      <c r="A76" s="404"/>
      <c r="B76" s="406"/>
      <c r="C76" s="408"/>
      <c r="D76" s="376"/>
      <c r="E76" s="376"/>
      <c r="F76" s="376"/>
      <c r="G76" s="376"/>
      <c r="H76" s="376"/>
      <c r="I76" s="376"/>
      <c r="J76" s="112"/>
      <c r="K76" s="112"/>
      <c r="L76" s="8"/>
      <c r="M76" s="5"/>
      <c r="N76" s="5"/>
      <c r="O76" s="5"/>
      <c r="P76" s="5"/>
      <c r="Q76" s="4"/>
      <c r="R76" s="5"/>
      <c r="S76" s="5"/>
      <c r="T76" s="5"/>
      <c r="U76" s="5"/>
      <c r="V76" s="5"/>
      <c r="W76" s="5"/>
      <c r="X76" s="5"/>
      <c r="Y76" s="5"/>
      <c r="Z76" s="5"/>
      <c r="AA76" s="5"/>
      <c r="AB76" s="5"/>
      <c r="AC76" s="13"/>
      <c r="AD76" s="16"/>
      <c r="AE76" s="13"/>
      <c r="AF76" s="17"/>
      <c r="AG76" s="18"/>
      <c r="AH76" s="18"/>
      <c r="AI76" s="13"/>
      <c r="AJ76" s="13"/>
      <c r="AK76" s="15"/>
      <c r="AL76" s="18"/>
      <c r="AM76" s="18"/>
      <c r="AN76" s="25"/>
      <c r="AO76" s="6"/>
      <c r="BE76"/>
    </row>
    <row r="77" spans="1:40" ht="21.75" customHeight="1">
      <c r="A77" s="376"/>
      <c r="B77" s="376"/>
      <c r="C77" s="376"/>
      <c r="D77" s="376"/>
      <c r="E77" s="376"/>
      <c r="F77" s="376"/>
      <c r="G77" s="376"/>
      <c r="H77" s="376"/>
      <c r="I77" s="376"/>
      <c r="J77" s="403"/>
      <c r="K77" s="112"/>
      <c r="L77" s="112"/>
      <c r="M77" s="8"/>
      <c r="N77" s="5"/>
      <c r="O77" s="5"/>
      <c r="P77" s="5"/>
      <c r="Q77" s="5"/>
      <c r="R77" s="4"/>
      <c r="S77" s="5"/>
      <c r="T77" s="5"/>
      <c r="U77" s="5"/>
      <c r="V77" s="5"/>
      <c r="W77" s="5"/>
      <c r="X77" s="5"/>
      <c r="Y77" s="5"/>
      <c r="Z77" s="5"/>
      <c r="AA77" s="5"/>
      <c r="AB77" s="5"/>
      <c r="AC77" s="5"/>
      <c r="AD77" s="13"/>
      <c r="AE77" s="16"/>
      <c r="AF77" s="19"/>
      <c r="AG77" s="20"/>
      <c r="AH77" s="18"/>
      <c r="AI77" s="18"/>
      <c r="AJ77" s="13"/>
      <c r="AK77" s="13"/>
      <c r="AL77" s="15"/>
      <c r="AM77" s="18"/>
      <c r="AN77" s="18"/>
    </row>
    <row r="78" spans="1:40" ht="21.75" customHeight="1">
      <c r="A78" s="376"/>
      <c r="B78" s="376"/>
      <c r="C78" s="376"/>
      <c r="D78" s="376"/>
      <c r="E78" s="352"/>
      <c r="F78" s="353"/>
      <c r="G78" s="353"/>
      <c r="H78" s="353"/>
      <c r="I78" s="353"/>
      <c r="J78" s="403"/>
      <c r="K78" s="112"/>
      <c r="L78" s="112"/>
      <c r="M78" s="8"/>
      <c r="N78" s="5"/>
      <c r="O78" s="5"/>
      <c r="P78" s="5"/>
      <c r="Q78" s="5"/>
      <c r="R78" s="4"/>
      <c r="S78" s="5"/>
      <c r="T78" s="5"/>
      <c r="U78" s="5"/>
      <c r="V78" s="5"/>
      <c r="W78" s="5"/>
      <c r="X78" s="5"/>
      <c r="Y78" s="5"/>
      <c r="Z78" s="5"/>
      <c r="AA78" s="5"/>
      <c r="AB78" s="5"/>
      <c r="AC78" s="5"/>
      <c r="AD78" s="13"/>
      <c r="AE78" s="16"/>
      <c r="AF78" s="19"/>
      <c r="AG78" s="20"/>
      <c r="AH78" s="18"/>
      <c r="AI78" s="18"/>
      <c r="AJ78" s="13"/>
      <c r="AK78" s="13"/>
      <c r="AL78" s="15"/>
      <c r="AM78" s="18"/>
      <c r="AN78" s="18"/>
    </row>
    <row r="79" spans="1:40" ht="21.75" customHeight="1">
      <c r="A79" s="376"/>
      <c r="B79" s="376"/>
      <c r="C79" s="376"/>
      <c r="D79" s="376"/>
      <c r="E79" s="376"/>
      <c r="F79" s="376"/>
      <c r="G79" s="376"/>
      <c r="H79" s="376"/>
      <c r="I79" s="376"/>
      <c r="J79" s="376"/>
      <c r="K79" s="112"/>
      <c r="L79" s="112"/>
      <c r="M79" s="8"/>
      <c r="N79" s="5"/>
      <c r="O79" s="5"/>
      <c r="P79" s="5"/>
      <c r="Q79" s="5"/>
      <c r="R79" s="4"/>
      <c r="S79" s="5"/>
      <c r="T79" s="5"/>
      <c r="U79" s="5"/>
      <c r="V79" s="5"/>
      <c r="W79" s="5"/>
      <c r="X79" s="5"/>
      <c r="Y79" s="5"/>
      <c r="Z79" s="5"/>
      <c r="AA79" s="5"/>
      <c r="AB79" s="5"/>
      <c r="AC79" s="5"/>
      <c r="AD79" s="13"/>
      <c r="AE79" s="16"/>
      <c r="AF79" s="19"/>
      <c r="AG79" s="20"/>
      <c r="AH79" s="18"/>
      <c r="AI79" s="18"/>
      <c r="AJ79" s="13"/>
      <c r="AK79" s="13"/>
      <c r="AL79" s="15"/>
      <c r="AM79" s="18"/>
      <c r="AN79" s="18"/>
    </row>
    <row r="80" spans="1:40" ht="21.75" customHeight="1">
      <c r="A80" s="376"/>
      <c r="B80" s="376"/>
      <c r="C80" s="376"/>
      <c r="D80" s="376"/>
      <c r="E80" s="352"/>
      <c r="F80" s="353"/>
      <c r="G80" s="352"/>
      <c r="H80" s="352"/>
      <c r="I80" s="352"/>
      <c r="J80" s="376"/>
      <c r="K80" s="112"/>
      <c r="L80" s="112"/>
      <c r="M80" s="8"/>
      <c r="N80" s="5"/>
      <c r="O80" s="5"/>
      <c r="P80" s="5"/>
      <c r="Q80" s="5"/>
      <c r="R80" s="4"/>
      <c r="S80" s="5"/>
      <c r="T80" s="5"/>
      <c r="U80" s="5"/>
      <c r="V80" s="5"/>
      <c r="W80" s="5"/>
      <c r="X80" s="5"/>
      <c r="Y80" s="5"/>
      <c r="Z80" s="5"/>
      <c r="AA80" s="5"/>
      <c r="AB80" s="5"/>
      <c r="AC80" s="5"/>
      <c r="AD80" s="13"/>
      <c r="AE80" s="16"/>
      <c r="AF80" s="19"/>
      <c r="AG80" s="20"/>
      <c r="AH80" s="18"/>
      <c r="AI80" s="18"/>
      <c r="AJ80" s="13"/>
      <c r="AK80" s="13"/>
      <c r="AL80" s="15"/>
      <c r="AM80" s="18"/>
      <c r="AN80" s="18"/>
    </row>
    <row r="81" spans="1:40" ht="21.75" customHeight="1">
      <c r="A81" s="351"/>
      <c r="B81" s="352"/>
      <c r="C81" s="353"/>
      <c r="D81" s="352"/>
      <c r="E81" s="376"/>
      <c r="F81" s="376"/>
      <c r="G81" s="376"/>
      <c r="H81" s="376"/>
      <c r="I81" s="376"/>
      <c r="J81" s="353"/>
      <c r="K81" s="112"/>
      <c r="L81" s="112"/>
      <c r="M81" s="8"/>
      <c r="N81" s="5"/>
      <c r="O81" s="5"/>
      <c r="P81" s="5"/>
      <c r="Q81" s="5"/>
      <c r="R81" s="4"/>
      <c r="S81" s="5"/>
      <c r="T81" s="5"/>
      <c r="U81" s="5"/>
      <c r="V81" s="5"/>
      <c r="W81" s="5"/>
      <c r="X81" s="5"/>
      <c r="Y81" s="5"/>
      <c r="Z81" s="5"/>
      <c r="AA81" s="5"/>
      <c r="AB81" s="5"/>
      <c r="AC81" s="5"/>
      <c r="AD81" s="13"/>
      <c r="AE81" s="16"/>
      <c r="AF81" s="19"/>
      <c r="AG81" s="20"/>
      <c r="AH81" s="18"/>
      <c r="AI81" s="18"/>
      <c r="AJ81" s="13"/>
      <c r="AK81" s="13"/>
      <c r="AL81" s="15"/>
      <c r="AM81" s="18"/>
      <c r="AN81" s="18"/>
    </row>
    <row r="82" spans="1:40" ht="21.75" customHeight="1">
      <c r="A82" s="376"/>
      <c r="B82" s="376"/>
      <c r="C82" s="376"/>
      <c r="D82" s="376"/>
      <c r="E82" s="376"/>
      <c r="F82" s="376"/>
      <c r="G82" s="376"/>
      <c r="H82" s="376"/>
      <c r="I82" s="376"/>
      <c r="J82" s="376"/>
      <c r="K82" s="112"/>
      <c r="L82" s="112"/>
      <c r="M82" s="8"/>
      <c r="N82" s="5"/>
      <c r="O82" s="5"/>
      <c r="P82" s="5"/>
      <c r="Q82" s="5"/>
      <c r="R82" s="4"/>
      <c r="S82" s="5"/>
      <c r="T82" s="5"/>
      <c r="U82" s="5"/>
      <c r="V82" s="5"/>
      <c r="W82" s="5"/>
      <c r="X82" s="5"/>
      <c r="Y82" s="5"/>
      <c r="Z82" s="5"/>
      <c r="AA82" s="5"/>
      <c r="AB82" s="5"/>
      <c r="AC82" s="5"/>
      <c r="AD82" s="13"/>
      <c r="AE82" s="16"/>
      <c r="AF82" s="19"/>
      <c r="AG82" s="20"/>
      <c r="AH82" s="18"/>
      <c r="AI82" s="18"/>
      <c r="AJ82" s="13"/>
      <c r="AK82" s="13"/>
      <c r="AL82" s="15"/>
      <c r="AM82" s="18"/>
      <c r="AN82" s="18"/>
    </row>
    <row r="83" spans="1:40" ht="21.75" customHeight="1">
      <c r="A83" s="351"/>
      <c r="B83" s="352"/>
      <c r="C83" s="353"/>
      <c r="D83" s="352"/>
      <c r="E83" s="128"/>
      <c r="F83" s="129"/>
      <c r="G83" s="129"/>
      <c r="H83" s="129"/>
      <c r="I83" s="129"/>
      <c r="J83" s="352"/>
      <c r="K83" s="112"/>
      <c r="L83" s="112"/>
      <c r="M83" s="8"/>
      <c r="N83" s="5"/>
      <c r="O83" s="5"/>
      <c r="P83" s="5"/>
      <c r="Q83" s="5"/>
      <c r="R83" s="4"/>
      <c r="S83" s="5"/>
      <c r="T83" s="5"/>
      <c r="U83" s="5"/>
      <c r="V83" s="5"/>
      <c r="W83" s="5"/>
      <c r="X83" s="5"/>
      <c r="Y83" s="5"/>
      <c r="Z83" s="5"/>
      <c r="AA83" s="5"/>
      <c r="AB83" s="5"/>
      <c r="AC83" s="5"/>
      <c r="AD83" s="13"/>
      <c r="AE83" s="16"/>
      <c r="AF83" s="19"/>
      <c r="AG83" s="20"/>
      <c r="AH83" s="18"/>
      <c r="AI83" s="18"/>
      <c r="AJ83" s="13"/>
      <c r="AK83" s="13"/>
      <c r="AL83" s="15"/>
      <c r="AM83" s="18"/>
      <c r="AN83" s="18"/>
    </row>
    <row r="84" spans="1:40" ht="21.75" customHeight="1">
      <c r="A84" s="376"/>
      <c r="B84" s="376"/>
      <c r="C84" s="376"/>
      <c r="D84" s="376"/>
      <c r="E84" s="376"/>
      <c r="F84" s="376"/>
      <c r="G84" s="376"/>
      <c r="H84" s="376"/>
      <c r="I84" s="376"/>
      <c r="J84" s="376"/>
      <c r="K84" s="112"/>
      <c r="L84" s="112"/>
      <c r="M84" s="8"/>
      <c r="N84" s="5"/>
      <c r="O84" s="5"/>
      <c r="P84" s="5"/>
      <c r="Q84" s="5"/>
      <c r="R84" s="4"/>
      <c r="S84" s="5"/>
      <c r="T84" s="5"/>
      <c r="U84" s="5"/>
      <c r="V84" s="5"/>
      <c r="W84" s="5"/>
      <c r="X84" s="5"/>
      <c r="Y84" s="5"/>
      <c r="Z84" s="5"/>
      <c r="AA84" s="5"/>
      <c r="AB84" s="5"/>
      <c r="AC84" s="5"/>
      <c r="AD84" s="13"/>
      <c r="AE84" s="16"/>
      <c r="AF84" s="19"/>
      <c r="AG84" s="20"/>
      <c r="AH84" s="18"/>
      <c r="AI84" s="18"/>
      <c r="AJ84" s="13"/>
      <c r="AK84" s="13"/>
      <c r="AL84" s="15"/>
      <c r="AM84" s="18"/>
      <c r="AN84" s="18"/>
    </row>
    <row r="85" spans="1:40" ht="21.75" customHeight="1">
      <c r="A85" s="376"/>
      <c r="B85" s="376"/>
      <c r="C85" s="376"/>
      <c r="D85" s="376"/>
      <c r="E85" s="376"/>
      <c r="F85" s="376"/>
      <c r="G85" s="376"/>
      <c r="H85" s="376"/>
      <c r="I85" s="376"/>
      <c r="J85" s="376"/>
      <c r="K85" s="112"/>
      <c r="L85" s="112"/>
      <c r="M85" s="8"/>
      <c r="N85" s="5"/>
      <c r="O85" s="5"/>
      <c r="P85" s="5"/>
      <c r="Q85" s="5"/>
      <c r="R85" s="4"/>
      <c r="S85" s="5"/>
      <c r="T85" s="5"/>
      <c r="U85" s="5"/>
      <c r="V85" s="5"/>
      <c r="W85" s="5"/>
      <c r="X85" s="5"/>
      <c r="Y85" s="5"/>
      <c r="Z85" s="5"/>
      <c r="AA85" s="5"/>
      <c r="AB85" s="5"/>
      <c r="AC85" s="5"/>
      <c r="AD85" s="13"/>
      <c r="AE85" s="16"/>
      <c r="AF85" s="19"/>
      <c r="AG85" s="20"/>
      <c r="AH85" s="18"/>
      <c r="AI85" s="18"/>
      <c r="AJ85" s="13"/>
      <c r="AK85" s="13"/>
      <c r="AL85" s="15"/>
      <c r="AM85" s="18"/>
      <c r="AN85" s="18"/>
    </row>
    <row r="86" spans="2:40" ht="0.75" customHeight="1" hidden="1">
      <c r="B86" s="126"/>
      <c r="D86" s="127"/>
      <c r="E86" s="376"/>
      <c r="F86" s="376"/>
      <c r="G86" s="376"/>
      <c r="H86" s="376"/>
      <c r="I86" s="376"/>
      <c r="J86" s="129"/>
      <c r="M86" s="8"/>
      <c r="N86" s="5"/>
      <c r="O86" s="5"/>
      <c r="P86" s="5"/>
      <c r="Q86" s="5"/>
      <c r="R86" s="4"/>
      <c r="S86" s="5"/>
      <c r="T86" s="5"/>
      <c r="U86" s="5"/>
      <c r="V86" s="5"/>
      <c r="W86" s="5"/>
      <c r="X86" s="5"/>
      <c r="Y86" s="5"/>
      <c r="Z86" s="5"/>
      <c r="AA86" s="5"/>
      <c r="AB86" s="5"/>
      <c r="AC86" s="5"/>
      <c r="AD86" s="13"/>
      <c r="AE86" s="23" t="e">
        <f>#REF!</f>
        <v>#REF!</v>
      </c>
      <c r="AF86" s="22" t="e">
        <f>#REF!</f>
        <v>#REF!</v>
      </c>
      <c r="AG86" s="35" t="e">
        <f>#REF!</f>
        <v>#REF!</v>
      </c>
      <c r="AH86" s="34">
        <f aca="true" t="shared" si="2" ref="AH86:AH107">D86</f>
        <v>0</v>
      </c>
      <c r="AI86" s="34"/>
      <c r="AJ86" s="37">
        <f aca="true" t="shared" si="3" ref="AJ86:AJ107">F83</f>
        <v>0</v>
      </c>
      <c r="AK86" s="36">
        <f aca="true" t="shared" si="4" ref="AK86:AK107">G83</f>
        <v>0</v>
      </c>
      <c r="AL86" s="38">
        <f aca="true" t="shared" si="5" ref="AL86:AL107">H83</f>
        <v>0</v>
      </c>
      <c r="AM86" s="36" t="e">
        <f>#REF!</f>
        <v>#REF!</v>
      </c>
      <c r="AN86" s="39">
        <f aca="true" t="shared" si="6" ref="AN86:AN107">J86</f>
        <v>0</v>
      </c>
    </row>
    <row r="87" spans="1:40" ht="19.5" customHeight="1">
      <c r="A87" s="376"/>
      <c r="B87" s="376"/>
      <c r="C87" s="376"/>
      <c r="D87" s="376"/>
      <c r="E87" s="376"/>
      <c r="F87" s="376"/>
      <c r="G87" s="376"/>
      <c r="H87" s="376"/>
      <c r="I87" s="376"/>
      <c r="J87" s="376"/>
      <c r="M87" s="8"/>
      <c r="N87" s="5"/>
      <c r="O87" s="5"/>
      <c r="P87" s="5"/>
      <c r="Q87" s="5"/>
      <c r="R87" s="4"/>
      <c r="S87" s="5"/>
      <c r="T87" s="5"/>
      <c r="U87" s="5"/>
      <c r="V87" s="5"/>
      <c r="W87" s="5"/>
      <c r="X87" s="5"/>
      <c r="Y87" s="5"/>
      <c r="Z87" s="5"/>
      <c r="AA87" s="5"/>
      <c r="AB87" s="5"/>
      <c r="AC87" s="5"/>
      <c r="AD87" s="13"/>
      <c r="AE87" s="23"/>
      <c r="AF87" s="22" t="s">
        <v>0</v>
      </c>
      <c r="AG87" s="35">
        <f>C76</f>
        <v>0</v>
      </c>
      <c r="AH87" s="34">
        <f t="shared" si="2"/>
        <v>0</v>
      </c>
      <c r="AI87" s="34">
        <f aca="true" t="shared" si="7" ref="AI87:AI107">E84</f>
        <v>0</v>
      </c>
      <c r="AJ87" s="37">
        <f t="shared" si="3"/>
        <v>0</v>
      </c>
      <c r="AK87" s="36">
        <f t="shared" si="4"/>
        <v>0</v>
      </c>
      <c r="AL87" s="38">
        <f t="shared" si="5"/>
        <v>0</v>
      </c>
      <c r="AM87" s="36">
        <f aca="true" t="shared" si="8" ref="AM87:AM107">I84</f>
        <v>0</v>
      </c>
      <c r="AN87" s="39">
        <f t="shared" si="6"/>
        <v>0</v>
      </c>
    </row>
    <row r="88" spans="1:40" ht="19.5" customHeight="1">
      <c r="A88" s="376"/>
      <c r="B88" s="376"/>
      <c r="C88" s="376"/>
      <c r="D88" s="376"/>
      <c r="E88" s="376"/>
      <c r="F88" s="376"/>
      <c r="G88" s="376"/>
      <c r="H88" s="376"/>
      <c r="I88" s="376"/>
      <c r="J88" s="376"/>
      <c r="M88" s="8"/>
      <c r="N88" s="5"/>
      <c r="O88" s="5"/>
      <c r="P88" s="5"/>
      <c r="Q88" s="5"/>
      <c r="R88" s="4"/>
      <c r="S88" s="5"/>
      <c r="T88" s="5"/>
      <c r="U88" s="5"/>
      <c r="V88" s="5"/>
      <c r="W88" s="5"/>
      <c r="X88" s="5"/>
      <c r="Y88" s="5"/>
      <c r="Z88" s="5"/>
      <c r="AA88" s="5"/>
      <c r="AB88" s="5"/>
      <c r="AC88" s="5"/>
      <c r="AD88" s="13"/>
      <c r="AE88" s="23" t="s">
        <v>0</v>
      </c>
      <c r="AF88" s="22">
        <f aca="true" t="shared" si="9" ref="AF88:AF107">B88</f>
        <v>0</v>
      </c>
      <c r="AG88" s="35">
        <f aca="true" t="shared" si="10" ref="AG88:AG103">C88</f>
        <v>0</v>
      </c>
      <c r="AH88" s="34">
        <f t="shared" si="2"/>
        <v>0</v>
      </c>
      <c r="AI88" s="34">
        <f t="shared" si="7"/>
        <v>0</v>
      </c>
      <c r="AJ88" s="37">
        <f t="shared" si="3"/>
        <v>0</v>
      </c>
      <c r="AK88" s="36">
        <f t="shared" si="4"/>
        <v>0</v>
      </c>
      <c r="AL88" s="38">
        <f t="shared" si="5"/>
        <v>0</v>
      </c>
      <c r="AM88" s="36">
        <f t="shared" si="8"/>
        <v>0</v>
      </c>
      <c r="AN88" s="39">
        <f t="shared" si="6"/>
        <v>0</v>
      </c>
    </row>
    <row r="89" spans="1:40" ht="19.5" customHeight="1">
      <c r="A89" s="376"/>
      <c r="B89" s="376"/>
      <c r="C89" s="376"/>
      <c r="D89" s="376"/>
      <c r="E89" s="376"/>
      <c r="F89" s="376"/>
      <c r="G89" s="376"/>
      <c r="H89" s="376"/>
      <c r="I89" s="376"/>
      <c r="J89" s="376"/>
      <c r="M89" s="8"/>
      <c r="N89" s="5"/>
      <c r="O89" s="5"/>
      <c r="P89" s="5"/>
      <c r="Q89" s="5"/>
      <c r="R89" s="4"/>
      <c r="S89" s="5"/>
      <c r="T89" s="5"/>
      <c r="U89" s="5"/>
      <c r="V89" s="5"/>
      <c r="W89" s="5"/>
      <c r="X89" s="5"/>
      <c r="Y89" s="5"/>
      <c r="Z89" s="5"/>
      <c r="AA89" s="5"/>
      <c r="AB89" s="5"/>
      <c r="AC89" s="5"/>
      <c r="AD89" s="13"/>
      <c r="AE89" s="23" t="s">
        <v>0</v>
      </c>
      <c r="AF89" s="22">
        <f t="shared" si="9"/>
        <v>0</v>
      </c>
      <c r="AG89" s="35">
        <f t="shared" si="10"/>
        <v>0</v>
      </c>
      <c r="AH89" s="34">
        <f t="shared" si="2"/>
        <v>0</v>
      </c>
      <c r="AI89" s="34">
        <f t="shared" si="7"/>
        <v>0</v>
      </c>
      <c r="AJ89" s="37">
        <f t="shared" si="3"/>
        <v>0</v>
      </c>
      <c r="AK89" s="36">
        <f t="shared" si="4"/>
        <v>0</v>
      </c>
      <c r="AL89" s="38">
        <f t="shared" si="5"/>
        <v>0</v>
      </c>
      <c r="AM89" s="36">
        <f t="shared" si="8"/>
        <v>0</v>
      </c>
      <c r="AN89" s="39">
        <f t="shared" si="6"/>
        <v>0</v>
      </c>
    </row>
    <row r="90" spans="1:40" ht="19.5" customHeight="1">
      <c r="A90" s="376"/>
      <c r="B90" s="376"/>
      <c r="C90" s="376"/>
      <c r="D90" s="376"/>
      <c r="E90" s="376"/>
      <c r="F90" s="376"/>
      <c r="G90" s="376"/>
      <c r="H90" s="376"/>
      <c r="I90" s="376"/>
      <c r="J90" s="376"/>
      <c r="M90" s="8"/>
      <c r="N90" s="5"/>
      <c r="O90" s="5"/>
      <c r="P90" s="5"/>
      <c r="Q90" s="5"/>
      <c r="R90" s="4"/>
      <c r="S90" s="5"/>
      <c r="T90" s="5"/>
      <c r="U90" s="5"/>
      <c r="V90" s="5"/>
      <c r="W90" s="5"/>
      <c r="X90" s="5"/>
      <c r="Y90" s="5"/>
      <c r="Z90" s="5"/>
      <c r="AA90" s="5"/>
      <c r="AB90" s="5"/>
      <c r="AC90" s="5"/>
      <c r="AD90" s="13"/>
      <c r="AE90" s="23" t="s">
        <v>0</v>
      </c>
      <c r="AF90" s="22">
        <f t="shared" si="9"/>
        <v>0</v>
      </c>
      <c r="AG90" s="35">
        <f t="shared" si="10"/>
        <v>0</v>
      </c>
      <c r="AH90" s="34">
        <f t="shared" si="2"/>
        <v>0</v>
      </c>
      <c r="AI90" s="34">
        <f t="shared" si="7"/>
        <v>0</v>
      </c>
      <c r="AJ90" s="37">
        <f t="shared" si="3"/>
        <v>0</v>
      </c>
      <c r="AK90" s="36">
        <f t="shared" si="4"/>
        <v>0</v>
      </c>
      <c r="AL90" s="38">
        <f t="shared" si="5"/>
        <v>0</v>
      </c>
      <c r="AM90" s="36">
        <f t="shared" si="8"/>
        <v>0</v>
      </c>
      <c r="AN90" s="39">
        <f t="shared" si="6"/>
        <v>0</v>
      </c>
    </row>
    <row r="91" spans="1:40" ht="19.5" customHeight="1">
      <c r="A91" s="376"/>
      <c r="B91" s="376"/>
      <c r="C91" s="376"/>
      <c r="D91" s="376"/>
      <c r="E91" s="376"/>
      <c r="F91" s="376"/>
      <c r="G91" s="376"/>
      <c r="H91" s="376"/>
      <c r="I91" s="376"/>
      <c r="J91" s="376"/>
      <c r="M91" s="8"/>
      <c r="N91" s="5"/>
      <c r="O91" s="5"/>
      <c r="P91" s="5"/>
      <c r="Q91" s="5"/>
      <c r="R91" s="4"/>
      <c r="S91" s="5"/>
      <c r="T91" s="5"/>
      <c r="U91" s="5"/>
      <c r="V91" s="5"/>
      <c r="W91" s="5"/>
      <c r="X91" s="5"/>
      <c r="Y91" s="5"/>
      <c r="Z91" s="5"/>
      <c r="AA91" s="5"/>
      <c r="AB91" s="5"/>
      <c r="AC91" s="5"/>
      <c r="AD91" s="13"/>
      <c r="AE91" s="23" t="s">
        <v>0</v>
      </c>
      <c r="AF91" s="22">
        <f t="shared" si="9"/>
        <v>0</v>
      </c>
      <c r="AG91" s="35">
        <f t="shared" si="10"/>
        <v>0</v>
      </c>
      <c r="AH91" s="34">
        <f t="shared" si="2"/>
        <v>0</v>
      </c>
      <c r="AI91" s="34">
        <f t="shared" si="7"/>
        <v>0</v>
      </c>
      <c r="AJ91" s="37">
        <f t="shared" si="3"/>
        <v>0</v>
      </c>
      <c r="AK91" s="36">
        <f t="shared" si="4"/>
        <v>0</v>
      </c>
      <c r="AL91" s="38">
        <f t="shared" si="5"/>
        <v>0</v>
      </c>
      <c r="AM91" s="36">
        <f t="shared" si="8"/>
        <v>0</v>
      </c>
      <c r="AN91" s="39">
        <f t="shared" si="6"/>
        <v>0</v>
      </c>
    </row>
    <row r="92" spans="1:40" ht="19.5" customHeight="1">
      <c r="A92" s="376"/>
      <c r="B92" s="376"/>
      <c r="C92" s="376"/>
      <c r="D92" s="376"/>
      <c r="E92" s="376"/>
      <c r="F92" s="376"/>
      <c r="G92" s="376"/>
      <c r="H92" s="376"/>
      <c r="I92" s="376"/>
      <c r="J92" s="376"/>
      <c r="M92" s="8"/>
      <c r="N92" s="5"/>
      <c r="O92" s="5"/>
      <c r="P92" s="5"/>
      <c r="Q92" s="5"/>
      <c r="R92" s="4"/>
      <c r="S92" s="5"/>
      <c r="T92" s="5"/>
      <c r="U92" s="5"/>
      <c r="V92" s="5"/>
      <c r="W92" s="5"/>
      <c r="X92" s="5"/>
      <c r="Y92" s="5"/>
      <c r="Z92" s="5"/>
      <c r="AA92" s="5"/>
      <c r="AB92" s="5"/>
      <c r="AC92" s="5"/>
      <c r="AD92" s="13"/>
      <c r="AE92" s="23" t="s">
        <v>0</v>
      </c>
      <c r="AF92" s="22">
        <f t="shared" si="9"/>
        <v>0</v>
      </c>
      <c r="AG92" s="35">
        <f t="shared" si="10"/>
        <v>0</v>
      </c>
      <c r="AH92" s="34">
        <f t="shared" si="2"/>
        <v>0</v>
      </c>
      <c r="AI92" s="34">
        <f t="shared" si="7"/>
        <v>0</v>
      </c>
      <c r="AJ92" s="37">
        <f t="shared" si="3"/>
        <v>0</v>
      </c>
      <c r="AK92" s="36">
        <f t="shared" si="4"/>
        <v>0</v>
      </c>
      <c r="AL92" s="38">
        <f t="shared" si="5"/>
        <v>0</v>
      </c>
      <c r="AM92" s="36">
        <f t="shared" si="8"/>
        <v>0</v>
      </c>
      <c r="AN92" s="39">
        <f t="shared" si="6"/>
        <v>0</v>
      </c>
    </row>
    <row r="93" spans="1:40" ht="19.5" customHeight="1">
      <c r="A93" s="376"/>
      <c r="B93" s="376"/>
      <c r="C93" s="376"/>
      <c r="D93" s="376"/>
      <c r="E93" s="376"/>
      <c r="F93" s="376"/>
      <c r="G93" s="376"/>
      <c r="H93" s="376"/>
      <c r="I93" s="376"/>
      <c r="J93" s="376"/>
      <c r="M93" s="8"/>
      <c r="N93" s="5"/>
      <c r="O93" s="5"/>
      <c r="P93" s="5"/>
      <c r="Q93" s="5"/>
      <c r="R93" s="4"/>
      <c r="S93" s="5"/>
      <c r="T93" s="5"/>
      <c r="U93" s="5"/>
      <c r="V93" s="5"/>
      <c r="W93" s="5"/>
      <c r="X93" s="5"/>
      <c r="Y93" s="5"/>
      <c r="Z93" s="5"/>
      <c r="AA93" s="5"/>
      <c r="AB93" s="5"/>
      <c r="AC93" s="5"/>
      <c r="AD93" s="13"/>
      <c r="AE93" s="23" t="s">
        <v>0</v>
      </c>
      <c r="AF93" s="22">
        <f t="shared" si="9"/>
        <v>0</v>
      </c>
      <c r="AG93" s="35">
        <f t="shared" si="10"/>
        <v>0</v>
      </c>
      <c r="AH93" s="34">
        <f t="shared" si="2"/>
        <v>0</v>
      </c>
      <c r="AI93" s="34">
        <f t="shared" si="7"/>
        <v>0</v>
      </c>
      <c r="AJ93" s="37">
        <f t="shared" si="3"/>
        <v>0</v>
      </c>
      <c r="AK93" s="36">
        <f t="shared" si="4"/>
        <v>0</v>
      </c>
      <c r="AL93" s="38">
        <f t="shared" si="5"/>
        <v>0</v>
      </c>
      <c r="AM93" s="36">
        <f t="shared" si="8"/>
        <v>0</v>
      </c>
      <c r="AN93" s="39">
        <f t="shared" si="6"/>
        <v>0</v>
      </c>
    </row>
    <row r="94" spans="1:40" ht="19.5" customHeight="1">
      <c r="A94" s="376"/>
      <c r="B94" s="376"/>
      <c r="C94" s="376"/>
      <c r="D94" s="376"/>
      <c r="E94" s="376"/>
      <c r="F94" s="376"/>
      <c r="G94" s="376"/>
      <c r="H94" s="376"/>
      <c r="I94" s="376"/>
      <c r="J94" s="376"/>
      <c r="M94" s="8"/>
      <c r="N94" s="5"/>
      <c r="O94" s="5"/>
      <c r="P94" s="5"/>
      <c r="Q94" s="5"/>
      <c r="R94" s="4"/>
      <c r="S94" s="5"/>
      <c r="T94" s="5"/>
      <c r="U94" s="5"/>
      <c r="V94" s="5"/>
      <c r="W94" s="5"/>
      <c r="X94" s="5"/>
      <c r="Y94" s="5"/>
      <c r="Z94" s="5"/>
      <c r="AA94" s="5"/>
      <c r="AB94" s="5"/>
      <c r="AC94" s="5"/>
      <c r="AD94" s="13"/>
      <c r="AE94" s="23">
        <f aca="true" t="shared" si="11" ref="AE94:AE107">A94</f>
        <v>0</v>
      </c>
      <c r="AF94" s="22">
        <f t="shared" si="9"/>
        <v>0</v>
      </c>
      <c r="AG94" s="35">
        <f t="shared" si="10"/>
        <v>0</v>
      </c>
      <c r="AH94" s="34">
        <f t="shared" si="2"/>
        <v>0</v>
      </c>
      <c r="AI94" s="34">
        <f t="shared" si="7"/>
        <v>0</v>
      </c>
      <c r="AJ94" s="37">
        <f t="shared" si="3"/>
        <v>0</v>
      </c>
      <c r="AK94" s="36">
        <f t="shared" si="4"/>
        <v>0</v>
      </c>
      <c r="AL94" s="38">
        <f t="shared" si="5"/>
        <v>0</v>
      </c>
      <c r="AM94" s="36">
        <f t="shared" si="8"/>
        <v>0</v>
      </c>
      <c r="AN94" s="39">
        <f t="shared" si="6"/>
        <v>0</v>
      </c>
    </row>
    <row r="95" spans="1:40" ht="19.5" customHeight="1">
      <c r="A95" s="376"/>
      <c r="B95" s="376"/>
      <c r="C95" s="376"/>
      <c r="D95" s="376"/>
      <c r="E95" s="376"/>
      <c r="F95" s="376"/>
      <c r="G95" s="376"/>
      <c r="H95" s="376"/>
      <c r="I95" s="376"/>
      <c r="J95" s="376"/>
      <c r="M95" s="8"/>
      <c r="N95" s="5"/>
      <c r="O95" s="5"/>
      <c r="P95" s="5"/>
      <c r="Q95" s="5"/>
      <c r="R95" s="4"/>
      <c r="S95" s="5"/>
      <c r="T95" s="5"/>
      <c r="U95" s="5"/>
      <c r="V95" s="5"/>
      <c r="W95" s="5"/>
      <c r="X95" s="5"/>
      <c r="Y95" s="5"/>
      <c r="Z95" s="5"/>
      <c r="AA95" s="5"/>
      <c r="AB95" s="5"/>
      <c r="AC95" s="5"/>
      <c r="AD95" s="13"/>
      <c r="AE95" s="23">
        <f t="shared" si="11"/>
        <v>0</v>
      </c>
      <c r="AF95" s="22">
        <f t="shared" si="9"/>
        <v>0</v>
      </c>
      <c r="AG95" s="35">
        <f t="shared" si="10"/>
        <v>0</v>
      </c>
      <c r="AH95" s="34">
        <f t="shared" si="2"/>
        <v>0</v>
      </c>
      <c r="AI95" s="34">
        <f t="shared" si="7"/>
        <v>0</v>
      </c>
      <c r="AJ95" s="37">
        <f t="shared" si="3"/>
        <v>0</v>
      </c>
      <c r="AK95" s="36">
        <f t="shared" si="4"/>
        <v>0</v>
      </c>
      <c r="AL95" s="38">
        <f t="shared" si="5"/>
        <v>0</v>
      </c>
      <c r="AM95" s="36">
        <f t="shared" si="8"/>
        <v>0</v>
      </c>
      <c r="AN95" s="39">
        <f t="shared" si="6"/>
        <v>0</v>
      </c>
    </row>
    <row r="96" spans="1:40" ht="19.5" customHeight="1">
      <c r="A96" s="376"/>
      <c r="B96" s="376"/>
      <c r="C96" s="376"/>
      <c r="D96" s="376"/>
      <c r="E96" s="376"/>
      <c r="F96" s="376"/>
      <c r="G96" s="376"/>
      <c r="H96" s="376"/>
      <c r="I96" s="376"/>
      <c r="J96" s="376"/>
      <c r="M96" s="8"/>
      <c r="N96" s="5"/>
      <c r="O96" s="5"/>
      <c r="P96" s="5"/>
      <c r="Q96" s="5"/>
      <c r="R96" s="4"/>
      <c r="S96" s="5"/>
      <c r="T96" s="5"/>
      <c r="U96" s="5"/>
      <c r="V96" s="5"/>
      <c r="W96" s="5"/>
      <c r="X96" s="5"/>
      <c r="Y96" s="5"/>
      <c r="Z96" s="5"/>
      <c r="AA96" s="5"/>
      <c r="AB96" s="5"/>
      <c r="AC96" s="5"/>
      <c r="AD96" s="13"/>
      <c r="AE96" s="23">
        <f t="shared" si="11"/>
        <v>0</v>
      </c>
      <c r="AF96" s="22">
        <f t="shared" si="9"/>
        <v>0</v>
      </c>
      <c r="AG96" s="35">
        <f t="shared" si="10"/>
        <v>0</v>
      </c>
      <c r="AH96" s="34">
        <f t="shared" si="2"/>
        <v>0</v>
      </c>
      <c r="AI96" s="34">
        <f t="shared" si="7"/>
        <v>0</v>
      </c>
      <c r="AJ96" s="37">
        <f t="shared" si="3"/>
        <v>0</v>
      </c>
      <c r="AK96" s="36">
        <f t="shared" si="4"/>
        <v>0</v>
      </c>
      <c r="AL96" s="38">
        <f t="shared" si="5"/>
        <v>0</v>
      </c>
      <c r="AM96" s="36">
        <f t="shared" si="8"/>
        <v>0</v>
      </c>
      <c r="AN96" s="39">
        <f t="shared" si="6"/>
        <v>0</v>
      </c>
    </row>
    <row r="97" spans="1:40" ht="19.5" customHeight="1">
      <c r="A97" s="376"/>
      <c r="B97" s="376"/>
      <c r="C97" s="376"/>
      <c r="D97" s="376"/>
      <c r="E97" s="376"/>
      <c r="F97" s="376"/>
      <c r="G97" s="376"/>
      <c r="H97" s="376"/>
      <c r="I97" s="376"/>
      <c r="J97" s="376"/>
      <c r="M97" s="8"/>
      <c r="N97" s="5"/>
      <c r="O97" s="5"/>
      <c r="P97" s="5"/>
      <c r="Q97" s="5"/>
      <c r="R97" s="4"/>
      <c r="S97" s="5"/>
      <c r="T97" s="5"/>
      <c r="U97" s="5"/>
      <c r="V97" s="5"/>
      <c r="W97" s="5"/>
      <c r="X97" s="5"/>
      <c r="Y97" s="5"/>
      <c r="Z97" s="5"/>
      <c r="AA97" s="5"/>
      <c r="AB97" s="5"/>
      <c r="AC97" s="5"/>
      <c r="AD97" s="13"/>
      <c r="AE97" s="23">
        <f t="shared" si="11"/>
        <v>0</v>
      </c>
      <c r="AF97" s="22">
        <f t="shared" si="9"/>
        <v>0</v>
      </c>
      <c r="AG97" s="35">
        <f t="shared" si="10"/>
        <v>0</v>
      </c>
      <c r="AH97" s="34">
        <f t="shared" si="2"/>
        <v>0</v>
      </c>
      <c r="AI97" s="34">
        <f t="shared" si="7"/>
        <v>0</v>
      </c>
      <c r="AJ97" s="37">
        <f t="shared" si="3"/>
        <v>0</v>
      </c>
      <c r="AK97" s="36">
        <f t="shared" si="4"/>
        <v>0</v>
      </c>
      <c r="AL97" s="38">
        <f t="shared" si="5"/>
        <v>0</v>
      </c>
      <c r="AM97" s="36">
        <f t="shared" si="8"/>
        <v>0</v>
      </c>
      <c r="AN97" s="39">
        <f t="shared" si="6"/>
        <v>0</v>
      </c>
    </row>
    <row r="98" spans="1:40" ht="19.5" customHeight="1">
      <c r="A98" s="376"/>
      <c r="B98" s="376"/>
      <c r="C98" s="376"/>
      <c r="D98" s="376"/>
      <c r="E98" s="376"/>
      <c r="F98" s="376"/>
      <c r="G98" s="376"/>
      <c r="H98" s="376"/>
      <c r="I98" s="376"/>
      <c r="J98" s="376"/>
      <c r="M98" s="8"/>
      <c r="N98" s="5"/>
      <c r="O98" s="5"/>
      <c r="P98" s="5"/>
      <c r="Q98" s="5"/>
      <c r="R98" s="4"/>
      <c r="S98" s="5"/>
      <c r="T98" s="5"/>
      <c r="U98" s="5"/>
      <c r="V98" s="5"/>
      <c r="W98" s="5"/>
      <c r="X98" s="5"/>
      <c r="Y98" s="5"/>
      <c r="Z98" s="5"/>
      <c r="AA98" s="5"/>
      <c r="AB98" s="5"/>
      <c r="AC98" s="5"/>
      <c r="AD98" s="13"/>
      <c r="AE98" s="23">
        <f t="shared" si="11"/>
        <v>0</v>
      </c>
      <c r="AF98" s="22">
        <f t="shared" si="9"/>
        <v>0</v>
      </c>
      <c r="AG98" s="35">
        <f t="shared" si="10"/>
        <v>0</v>
      </c>
      <c r="AH98" s="34">
        <f t="shared" si="2"/>
        <v>0</v>
      </c>
      <c r="AI98" s="34">
        <f t="shared" si="7"/>
        <v>0</v>
      </c>
      <c r="AJ98" s="37">
        <f t="shared" si="3"/>
        <v>0</v>
      </c>
      <c r="AK98" s="36">
        <f t="shared" si="4"/>
        <v>0</v>
      </c>
      <c r="AL98" s="38">
        <f t="shared" si="5"/>
        <v>0</v>
      </c>
      <c r="AM98" s="36">
        <f t="shared" si="8"/>
        <v>0</v>
      </c>
      <c r="AN98" s="39">
        <f t="shared" si="6"/>
        <v>0</v>
      </c>
    </row>
    <row r="99" spans="1:40" ht="19.5" customHeight="1">
      <c r="A99" s="376"/>
      <c r="B99" s="376"/>
      <c r="C99" s="376"/>
      <c r="D99" s="376"/>
      <c r="E99" s="376"/>
      <c r="F99" s="376"/>
      <c r="G99" s="376"/>
      <c r="H99" s="376"/>
      <c r="I99" s="376"/>
      <c r="J99" s="376"/>
      <c r="M99" s="8"/>
      <c r="N99" s="5"/>
      <c r="O99" s="5"/>
      <c r="P99" s="5"/>
      <c r="Q99" s="5"/>
      <c r="R99" s="4"/>
      <c r="S99" s="5"/>
      <c r="T99" s="5"/>
      <c r="U99" s="5"/>
      <c r="V99" s="5"/>
      <c r="W99" s="5"/>
      <c r="X99" s="5"/>
      <c r="Y99" s="5"/>
      <c r="Z99" s="5"/>
      <c r="AA99" s="5"/>
      <c r="AB99" s="5"/>
      <c r="AC99" s="5"/>
      <c r="AD99" s="13"/>
      <c r="AE99" s="23">
        <f t="shared" si="11"/>
        <v>0</v>
      </c>
      <c r="AF99" s="22">
        <f t="shared" si="9"/>
        <v>0</v>
      </c>
      <c r="AG99" s="35">
        <f t="shared" si="10"/>
        <v>0</v>
      </c>
      <c r="AH99" s="34">
        <f t="shared" si="2"/>
        <v>0</v>
      </c>
      <c r="AI99" s="34">
        <f t="shared" si="7"/>
        <v>0</v>
      </c>
      <c r="AJ99" s="37">
        <f t="shared" si="3"/>
        <v>0</v>
      </c>
      <c r="AK99" s="36">
        <f t="shared" si="4"/>
        <v>0</v>
      </c>
      <c r="AL99" s="38">
        <f t="shared" si="5"/>
        <v>0</v>
      </c>
      <c r="AM99" s="36">
        <f t="shared" si="8"/>
        <v>0</v>
      </c>
      <c r="AN99" s="39">
        <f t="shared" si="6"/>
        <v>0</v>
      </c>
    </row>
    <row r="100" spans="1:40" ht="19.5" customHeight="1">
      <c r="A100" s="376"/>
      <c r="B100" s="376"/>
      <c r="C100" s="376"/>
      <c r="D100" s="376"/>
      <c r="E100" s="129"/>
      <c r="F100" s="129"/>
      <c r="G100" s="129"/>
      <c r="H100" s="129"/>
      <c r="I100" s="129"/>
      <c r="J100" s="376"/>
      <c r="M100" s="8"/>
      <c r="N100" s="5"/>
      <c r="O100" s="5"/>
      <c r="P100" s="5"/>
      <c r="Q100" s="5"/>
      <c r="R100" s="4"/>
      <c r="S100" s="5"/>
      <c r="T100" s="5"/>
      <c r="U100" s="5"/>
      <c r="V100" s="5"/>
      <c r="W100" s="5"/>
      <c r="X100" s="5"/>
      <c r="Y100" s="5"/>
      <c r="Z100" s="5"/>
      <c r="AA100" s="5"/>
      <c r="AB100" s="5"/>
      <c r="AC100" s="5"/>
      <c r="AD100" s="13"/>
      <c r="AE100" s="23">
        <f t="shared" si="11"/>
        <v>0</v>
      </c>
      <c r="AF100" s="22">
        <f t="shared" si="9"/>
        <v>0</v>
      </c>
      <c r="AG100" s="35">
        <f t="shared" si="10"/>
        <v>0</v>
      </c>
      <c r="AH100" s="34">
        <f t="shared" si="2"/>
        <v>0</v>
      </c>
      <c r="AI100" s="34">
        <f t="shared" si="7"/>
        <v>0</v>
      </c>
      <c r="AJ100" s="37">
        <f t="shared" si="3"/>
        <v>0</v>
      </c>
      <c r="AK100" s="36">
        <f t="shared" si="4"/>
        <v>0</v>
      </c>
      <c r="AL100" s="38">
        <f t="shared" si="5"/>
        <v>0</v>
      </c>
      <c r="AM100" s="36">
        <f t="shared" si="8"/>
        <v>0</v>
      </c>
      <c r="AN100" s="39">
        <f t="shared" si="6"/>
        <v>0</v>
      </c>
    </row>
    <row r="101" spans="1:40" ht="19.5" customHeight="1">
      <c r="A101" s="376"/>
      <c r="B101" s="376"/>
      <c r="C101" s="376"/>
      <c r="D101" s="376"/>
      <c r="E101" s="129"/>
      <c r="F101" s="129"/>
      <c r="G101" s="129"/>
      <c r="H101" s="129"/>
      <c r="I101" s="129"/>
      <c r="J101" s="376"/>
      <c r="M101" s="8"/>
      <c r="N101" s="5"/>
      <c r="O101" s="5"/>
      <c r="P101" s="5"/>
      <c r="Q101" s="5"/>
      <c r="R101" s="4"/>
      <c r="S101" s="5"/>
      <c r="T101" s="5"/>
      <c r="U101" s="5"/>
      <c r="V101" s="5"/>
      <c r="W101" s="5"/>
      <c r="X101" s="5"/>
      <c r="Y101" s="5"/>
      <c r="Z101" s="5"/>
      <c r="AA101" s="5"/>
      <c r="AB101" s="5"/>
      <c r="AC101" s="5"/>
      <c r="AD101" s="13"/>
      <c r="AE101" s="23">
        <f t="shared" si="11"/>
        <v>0</v>
      </c>
      <c r="AF101" s="22">
        <f t="shared" si="9"/>
        <v>0</v>
      </c>
      <c r="AG101" s="35">
        <f t="shared" si="10"/>
        <v>0</v>
      </c>
      <c r="AH101" s="34">
        <f t="shared" si="2"/>
        <v>0</v>
      </c>
      <c r="AI101" s="34">
        <f t="shared" si="7"/>
        <v>0</v>
      </c>
      <c r="AJ101" s="37">
        <f t="shared" si="3"/>
        <v>0</v>
      </c>
      <c r="AK101" s="36">
        <f t="shared" si="4"/>
        <v>0</v>
      </c>
      <c r="AL101" s="38">
        <f t="shared" si="5"/>
        <v>0</v>
      </c>
      <c r="AM101" s="36">
        <f t="shared" si="8"/>
        <v>0</v>
      </c>
      <c r="AN101" s="39">
        <f t="shared" si="6"/>
        <v>0</v>
      </c>
    </row>
    <row r="102" spans="1:40" ht="19.5" customHeight="1">
      <c r="A102" s="376"/>
      <c r="B102" s="376"/>
      <c r="C102" s="376"/>
      <c r="D102" s="376"/>
      <c r="E102" s="129"/>
      <c r="F102" s="129"/>
      <c r="G102" s="129"/>
      <c r="H102" s="129"/>
      <c r="I102" s="129"/>
      <c r="J102" s="376"/>
      <c r="M102" s="8"/>
      <c r="N102" s="5"/>
      <c r="O102" s="5"/>
      <c r="P102" s="5"/>
      <c r="Q102" s="5"/>
      <c r="R102" s="4"/>
      <c r="S102" s="5"/>
      <c r="T102" s="5"/>
      <c r="U102" s="5"/>
      <c r="V102" s="5"/>
      <c r="W102" s="5"/>
      <c r="X102" s="5"/>
      <c r="Y102" s="5"/>
      <c r="Z102" s="5"/>
      <c r="AA102" s="5"/>
      <c r="AB102" s="5"/>
      <c r="AC102" s="5"/>
      <c r="AD102" s="13"/>
      <c r="AE102" s="23">
        <f t="shared" si="11"/>
        <v>0</v>
      </c>
      <c r="AF102" s="22">
        <f t="shared" si="9"/>
        <v>0</v>
      </c>
      <c r="AG102" s="35">
        <f t="shared" si="10"/>
        <v>0</v>
      </c>
      <c r="AH102" s="34">
        <f t="shared" si="2"/>
        <v>0</v>
      </c>
      <c r="AI102" s="34">
        <f t="shared" si="7"/>
        <v>0</v>
      </c>
      <c r="AJ102" s="37">
        <f t="shared" si="3"/>
        <v>0</v>
      </c>
      <c r="AK102" s="36">
        <f t="shared" si="4"/>
        <v>0</v>
      </c>
      <c r="AL102" s="38">
        <f t="shared" si="5"/>
        <v>0</v>
      </c>
      <c r="AM102" s="36">
        <f t="shared" si="8"/>
        <v>0</v>
      </c>
      <c r="AN102" s="39">
        <f t="shared" si="6"/>
        <v>0</v>
      </c>
    </row>
    <row r="103" spans="1:40" ht="19.5" customHeight="1" thickBot="1">
      <c r="A103" s="124"/>
      <c r="B103" s="129"/>
      <c r="C103" s="129"/>
      <c r="D103" s="129"/>
      <c r="E103" s="129"/>
      <c r="F103" s="129"/>
      <c r="G103" s="129"/>
      <c r="H103" s="129"/>
      <c r="I103" s="129"/>
      <c r="J103" s="129"/>
      <c r="M103" s="8"/>
      <c r="N103" s="5"/>
      <c r="O103" s="5"/>
      <c r="P103" s="5"/>
      <c r="Q103" s="5"/>
      <c r="R103" s="4"/>
      <c r="S103" s="5"/>
      <c r="T103" s="5"/>
      <c r="U103" s="5"/>
      <c r="V103" s="5"/>
      <c r="W103" s="5"/>
      <c r="X103" s="5"/>
      <c r="Y103" s="5"/>
      <c r="Z103" s="5"/>
      <c r="AA103" s="5"/>
      <c r="AB103" s="5"/>
      <c r="AC103" s="5"/>
      <c r="AD103" s="13"/>
      <c r="AE103" s="23">
        <f t="shared" si="11"/>
        <v>0</v>
      </c>
      <c r="AF103" s="22">
        <f t="shared" si="9"/>
        <v>0</v>
      </c>
      <c r="AG103" s="35">
        <f t="shared" si="10"/>
        <v>0</v>
      </c>
      <c r="AH103" s="34">
        <f t="shared" si="2"/>
        <v>0</v>
      </c>
      <c r="AI103" s="34">
        <f t="shared" si="7"/>
        <v>0</v>
      </c>
      <c r="AJ103" s="37">
        <f t="shared" si="3"/>
        <v>0</v>
      </c>
      <c r="AK103" s="36">
        <f t="shared" si="4"/>
        <v>0</v>
      </c>
      <c r="AL103" s="38"/>
      <c r="AM103" s="36">
        <f t="shared" si="8"/>
        <v>0</v>
      </c>
      <c r="AN103" s="39">
        <f t="shared" si="6"/>
        <v>0</v>
      </c>
    </row>
    <row r="104" spans="1:40" ht="39.75" customHeight="1">
      <c r="A104" s="124"/>
      <c r="B104" s="129"/>
      <c r="C104" s="129"/>
      <c r="D104" s="129"/>
      <c r="E104" s="129"/>
      <c r="F104" s="129"/>
      <c r="G104" s="129"/>
      <c r="H104" s="129"/>
      <c r="I104" s="129"/>
      <c r="J104" s="129"/>
      <c r="M104" s="8"/>
      <c r="N104" s="5"/>
      <c r="O104" s="5"/>
      <c r="P104" s="5"/>
      <c r="Q104" s="5"/>
      <c r="R104" s="4"/>
      <c r="S104" s="5"/>
      <c r="T104" s="40">
        <f>A1</f>
        <v>2024</v>
      </c>
      <c r="U104" s="191" t="s">
        <v>98</v>
      </c>
      <c r="V104" s="41"/>
      <c r="W104" s="41"/>
      <c r="X104" s="41"/>
      <c r="Y104" s="41"/>
      <c r="Z104" s="41"/>
      <c r="AA104" s="41"/>
      <c r="AB104" s="41"/>
      <c r="AC104" s="973" t="str">
        <f>B3</f>
        <v>rev. 1.02.24 for travel after 01/01/24</v>
      </c>
      <c r="AD104" s="42"/>
      <c r="AE104" s="23">
        <f t="shared" si="11"/>
        <v>0</v>
      </c>
      <c r="AF104" s="22">
        <f t="shared" si="9"/>
        <v>0</v>
      </c>
      <c r="AG104" s="35"/>
      <c r="AH104" s="34">
        <f t="shared" si="2"/>
        <v>0</v>
      </c>
      <c r="AI104" s="34">
        <f>H100</f>
        <v>0</v>
      </c>
      <c r="AJ104" s="37">
        <f t="shared" si="3"/>
        <v>0</v>
      </c>
      <c r="AK104" s="36">
        <f t="shared" si="4"/>
        <v>0</v>
      </c>
      <c r="AL104" s="38">
        <f t="shared" si="5"/>
        <v>0</v>
      </c>
      <c r="AM104" s="36">
        <f t="shared" si="8"/>
        <v>0</v>
      </c>
      <c r="AN104" s="39">
        <f t="shared" si="6"/>
        <v>0</v>
      </c>
    </row>
    <row r="105" spans="1:40" ht="19.5" customHeight="1">
      <c r="A105" s="124"/>
      <c r="B105" s="129"/>
      <c r="C105" s="129"/>
      <c r="D105" s="129"/>
      <c r="E105" s="100"/>
      <c r="F105" s="100"/>
      <c r="G105" s="100"/>
      <c r="H105" s="100"/>
      <c r="I105" s="100"/>
      <c r="J105" s="129"/>
      <c r="M105" s="8"/>
      <c r="N105" s="5"/>
      <c r="O105" s="5"/>
      <c r="P105" s="5"/>
      <c r="Q105" s="5"/>
      <c r="R105" s="4"/>
      <c r="S105" s="5"/>
      <c r="T105" s="805" t="s">
        <v>54</v>
      </c>
      <c r="U105" s="801" t="str">
        <f>B2</f>
        <v>Request for Travel Authorization</v>
      </c>
      <c r="V105" s="153"/>
      <c r="W105" s="153"/>
      <c r="X105" s="153"/>
      <c r="Y105" s="153"/>
      <c r="Z105" s="793" t="s">
        <v>55</v>
      </c>
      <c r="AA105" s="794">
        <f ca="1">TODAY()</f>
        <v>43831</v>
      </c>
      <c r="AB105" s="228"/>
      <c r="AC105" s="525" t="s">
        <v>96</v>
      </c>
      <c r="AD105" s="160"/>
      <c r="AE105" s="23">
        <f t="shared" si="11"/>
        <v>0</v>
      </c>
      <c r="AF105" s="22">
        <f t="shared" si="9"/>
        <v>0</v>
      </c>
      <c r="AG105" s="35"/>
      <c r="AH105" s="34">
        <f t="shared" si="2"/>
        <v>0</v>
      </c>
      <c r="AI105" s="34">
        <f t="shared" si="7"/>
        <v>0</v>
      </c>
      <c r="AJ105" s="37">
        <f t="shared" si="3"/>
        <v>0</v>
      </c>
      <c r="AK105" s="36">
        <f t="shared" si="4"/>
        <v>0</v>
      </c>
      <c r="AL105" s="38">
        <f t="shared" si="5"/>
        <v>0</v>
      </c>
      <c r="AM105" s="36">
        <f t="shared" si="8"/>
        <v>0</v>
      </c>
      <c r="AN105" s="39">
        <f t="shared" si="6"/>
        <v>0</v>
      </c>
    </row>
    <row r="106" spans="1:40" ht="19.5" customHeight="1">
      <c r="A106" s="124"/>
      <c r="B106" s="129"/>
      <c r="C106" s="129"/>
      <c r="D106" s="129"/>
      <c r="E106" s="100"/>
      <c r="F106" s="100"/>
      <c r="G106" s="100"/>
      <c r="H106" s="100"/>
      <c r="I106" s="129"/>
      <c r="J106" s="129"/>
      <c r="M106" s="8"/>
      <c r="N106" s="5"/>
      <c r="O106" s="5"/>
      <c r="P106" s="5"/>
      <c r="Q106" s="5"/>
      <c r="R106" s="4"/>
      <c r="S106" s="5"/>
      <c r="T106" s="806" t="s">
        <v>88</v>
      </c>
      <c r="U106" s="803">
        <f>B5</f>
        <v>0</v>
      </c>
      <c r="V106" s="153"/>
      <c r="W106" s="153"/>
      <c r="X106" s="153"/>
      <c r="Y106" s="153"/>
      <c r="Z106" s="793" t="s">
        <v>89</v>
      </c>
      <c r="AA106" s="794"/>
      <c r="AB106" s="92"/>
      <c r="AC106" s="526">
        <f>F25</f>
        <v>0</v>
      </c>
      <c r="AD106" s="160"/>
      <c r="AE106" s="23">
        <f t="shared" si="11"/>
        <v>0</v>
      </c>
      <c r="AF106" s="22">
        <f t="shared" si="9"/>
        <v>0</v>
      </c>
      <c r="AG106" s="35"/>
      <c r="AH106" s="34">
        <f t="shared" si="2"/>
        <v>0</v>
      </c>
      <c r="AI106" s="34">
        <f t="shared" si="7"/>
        <v>0</v>
      </c>
      <c r="AJ106" s="37">
        <f t="shared" si="3"/>
        <v>0</v>
      </c>
      <c r="AK106" s="36">
        <f t="shared" si="4"/>
        <v>0</v>
      </c>
      <c r="AL106" s="38">
        <f t="shared" si="5"/>
        <v>0</v>
      </c>
      <c r="AM106" s="36">
        <f t="shared" si="8"/>
        <v>0</v>
      </c>
      <c r="AN106" s="39">
        <f t="shared" si="6"/>
        <v>0</v>
      </c>
    </row>
    <row r="107" spans="1:40" ht="19.5" customHeight="1">
      <c r="A107" s="124"/>
      <c r="B107" s="129"/>
      <c r="C107" s="129"/>
      <c r="D107" s="129"/>
      <c r="E107" s="100"/>
      <c r="F107" s="100"/>
      <c r="G107" s="100"/>
      <c r="H107" s="100"/>
      <c r="I107" s="100"/>
      <c r="J107" s="129"/>
      <c r="M107" s="8"/>
      <c r="N107" s="5"/>
      <c r="O107" s="5"/>
      <c r="P107" s="5"/>
      <c r="Q107" s="5"/>
      <c r="R107" s="4"/>
      <c r="S107" s="5"/>
      <c r="T107" s="159"/>
      <c r="U107" s="804">
        <f>B7</f>
        <v>0</v>
      </c>
      <c r="V107" s="131"/>
      <c r="W107" s="131"/>
      <c r="X107" s="131"/>
      <c r="Y107" s="131"/>
      <c r="Z107" s="131"/>
      <c r="AA107" s="131"/>
      <c r="AB107" s="131"/>
      <c r="AC107" s="131"/>
      <c r="AD107" s="160"/>
      <c r="AE107" s="47">
        <f t="shared" si="11"/>
        <v>0</v>
      </c>
      <c r="AF107" s="22">
        <f t="shared" si="9"/>
        <v>0</v>
      </c>
      <c r="AG107" s="35"/>
      <c r="AH107" s="34">
        <f t="shared" si="2"/>
        <v>0</v>
      </c>
      <c r="AI107" s="34">
        <f t="shared" si="7"/>
        <v>0</v>
      </c>
      <c r="AJ107" s="37">
        <f t="shared" si="3"/>
        <v>0</v>
      </c>
      <c r="AK107" s="36">
        <f t="shared" si="4"/>
        <v>0</v>
      </c>
      <c r="AL107" s="38">
        <f t="shared" si="5"/>
        <v>0</v>
      </c>
      <c r="AM107" s="36">
        <f t="shared" si="8"/>
        <v>0</v>
      </c>
      <c r="AN107" s="36">
        <f t="shared" si="6"/>
        <v>0</v>
      </c>
    </row>
    <row r="108" spans="1:57" s="2" customFormat="1" ht="21" customHeight="1" thickBot="1">
      <c r="A108" s="100"/>
      <c r="B108" s="100"/>
      <c r="C108" s="100"/>
      <c r="D108" s="100"/>
      <c r="E108" s="100"/>
      <c r="F108" s="100"/>
      <c r="G108" s="100"/>
      <c r="H108" s="100"/>
      <c r="I108" s="100"/>
      <c r="J108" s="100"/>
      <c r="K108" s="9"/>
      <c r="L108" s="9"/>
      <c r="M108" s="8"/>
      <c r="N108" s="5"/>
      <c r="O108" s="5"/>
      <c r="P108" s="5"/>
      <c r="Q108" s="5"/>
      <c r="R108" s="4"/>
      <c r="S108" s="5"/>
      <c r="T108" s="239"/>
      <c r="U108" s="804">
        <f>B8</f>
        <v>0</v>
      </c>
      <c r="V108" s="131"/>
      <c r="W108" s="131"/>
      <c r="X108" s="131"/>
      <c r="Y108" s="131"/>
      <c r="Z108" s="131"/>
      <c r="AA108" s="131"/>
      <c r="AB108" s="131"/>
      <c r="AC108" s="131"/>
      <c r="AD108" s="452"/>
      <c r="AE108" s="49"/>
      <c r="AF108" s="50"/>
      <c r="AG108" s="46"/>
      <c r="AH108" s="36">
        <f aca="true" t="shared" si="12" ref="AH108:AN108">SUM(AH86:AH107)</f>
        <v>0</v>
      </c>
      <c r="AI108" s="36">
        <f t="shared" si="12"/>
        <v>0</v>
      </c>
      <c r="AJ108" s="37">
        <f t="shared" si="12"/>
        <v>0</v>
      </c>
      <c r="AK108" s="36">
        <f t="shared" si="12"/>
        <v>0</v>
      </c>
      <c r="AL108" s="38"/>
      <c r="AM108" s="36"/>
      <c r="AN108" s="36">
        <f t="shared" si="12"/>
        <v>0</v>
      </c>
      <c r="AO108" s="26"/>
      <c r="AP108" s="10"/>
      <c r="AQ108" s="10"/>
      <c r="AR108" s="10"/>
      <c r="AS108" s="10"/>
      <c r="AT108" s="10"/>
      <c r="AU108" s="10"/>
      <c r="AV108" s="10"/>
      <c r="AW108" s="10"/>
      <c r="AX108" s="10"/>
      <c r="AY108" s="10"/>
      <c r="AZ108" s="10"/>
      <c r="BA108" s="10"/>
      <c r="BB108" s="10"/>
      <c r="BC108" s="10"/>
      <c r="BD108" s="10"/>
      <c r="BE108" s="10"/>
    </row>
    <row r="109" spans="1:40" ht="21.75" customHeight="1">
      <c r="A109" s="100"/>
      <c r="B109" s="100"/>
      <c r="C109" s="100"/>
      <c r="D109" s="100"/>
      <c r="E109" s="100"/>
      <c r="F109" s="100"/>
      <c r="G109" s="100"/>
      <c r="H109" s="100"/>
      <c r="I109" s="100"/>
      <c r="J109" s="100"/>
      <c r="M109" s="8"/>
      <c r="N109" s="5"/>
      <c r="O109" s="5"/>
      <c r="P109" s="5"/>
      <c r="Q109" s="5"/>
      <c r="R109" s="4"/>
      <c r="S109" s="5"/>
      <c r="T109" s="802" t="s">
        <v>74</v>
      </c>
      <c r="U109" s="226"/>
      <c r="V109" s="795" t="s">
        <v>15</v>
      </c>
      <c r="W109" s="800" t="s">
        <v>0</v>
      </c>
      <c r="X109" s="289" t="s">
        <v>91</v>
      </c>
      <c r="Y109" s="796" t="s">
        <v>124</v>
      </c>
      <c r="Z109" s="306"/>
      <c r="AA109" s="289" t="s">
        <v>92</v>
      </c>
      <c r="AB109" s="165"/>
      <c r="AC109" s="227" t="s">
        <v>103</v>
      </c>
      <c r="AD109" s="161"/>
      <c r="AE109" s="48"/>
      <c r="AF109" s="21"/>
      <c r="AG109" s="21"/>
      <c r="AH109" s="21"/>
      <c r="AI109" s="21"/>
      <c r="AJ109" s="21"/>
      <c r="AK109" s="21"/>
      <c r="AL109" s="51"/>
      <c r="AM109" s="21"/>
      <c r="AN109" s="21"/>
    </row>
    <row r="110" spans="1:40" ht="20.25" customHeight="1">
      <c r="A110" s="100"/>
      <c r="B110" s="100"/>
      <c r="C110" s="100"/>
      <c r="D110" s="100"/>
      <c r="E110" s="100"/>
      <c r="F110" s="100"/>
      <c r="G110" s="100"/>
      <c r="H110" s="100"/>
      <c r="I110" s="100"/>
      <c r="J110" s="100"/>
      <c r="M110" s="8"/>
      <c r="T110" s="222" t="s">
        <v>13</v>
      </c>
      <c r="U110" s="223" t="s">
        <v>94</v>
      </c>
      <c r="V110" s="797" t="s">
        <v>90</v>
      </c>
      <c r="W110" s="797" t="s">
        <v>128</v>
      </c>
      <c r="X110" s="798" t="s">
        <v>21</v>
      </c>
      <c r="Y110" s="799" t="s">
        <v>125</v>
      </c>
      <c r="Z110" s="330"/>
      <c r="AA110" s="798" t="s">
        <v>93</v>
      </c>
      <c r="AB110" s="331"/>
      <c r="AC110" s="738"/>
      <c r="AD110" s="225"/>
      <c r="AE110" s="13"/>
      <c r="AF110" s="13"/>
      <c r="AG110" s="13"/>
      <c r="AH110" s="13"/>
      <c r="AI110" s="13"/>
      <c r="AJ110" s="13"/>
      <c r="AK110" s="13"/>
      <c r="AL110" s="13"/>
      <c r="AM110" s="13"/>
      <c r="AN110" s="13"/>
    </row>
    <row r="111" spans="1:41" ht="20.25" customHeight="1">
      <c r="A111" s="100"/>
      <c r="B111" s="100"/>
      <c r="C111" s="100"/>
      <c r="D111" s="100"/>
      <c r="E111" s="100"/>
      <c r="F111" s="100"/>
      <c r="G111" s="100"/>
      <c r="H111" s="100"/>
      <c r="I111" s="100"/>
      <c r="J111" s="100"/>
      <c r="M111" s="8"/>
      <c r="T111" s="307">
        <f>A52</f>
        <v>0</v>
      </c>
      <c r="U111" s="308">
        <f aca="true" t="shared" si="13" ref="U111:W113">B52</f>
        <v>0</v>
      </c>
      <c r="V111" s="309">
        <f t="shared" si="13"/>
        <v>0</v>
      </c>
      <c r="W111" s="310">
        <f t="shared" si="13"/>
        <v>0</v>
      </c>
      <c r="X111" s="310">
        <f>J52</f>
        <v>0</v>
      </c>
      <c r="Z111" s="241">
        <f>IF(V118&lt;X111,V118,X111)</f>
        <v>0</v>
      </c>
      <c r="AA111" s="311">
        <f>E52</f>
        <v>0</v>
      </c>
      <c r="AB111" s="312"/>
      <c r="AC111" s="309"/>
      <c r="AD111" s="313"/>
      <c r="AE111" s="14" t="s">
        <v>0</v>
      </c>
      <c r="AF111" s="13" t="s">
        <v>0</v>
      </c>
      <c r="AG111" s="13" t="s">
        <v>0</v>
      </c>
      <c r="AH111" s="13" t="s">
        <v>0</v>
      </c>
      <c r="AI111" s="13"/>
      <c r="AJ111" s="13" t="s">
        <v>0</v>
      </c>
      <c r="AK111" s="13" t="s">
        <v>0</v>
      </c>
      <c r="AL111" s="15" t="s">
        <v>0</v>
      </c>
      <c r="AM111" s="13" t="s">
        <v>0</v>
      </c>
      <c r="AN111" s="13" t="s">
        <v>0</v>
      </c>
      <c r="AO111" s="32"/>
    </row>
    <row r="112" spans="1:40" ht="19.5" customHeight="1">
      <c r="A112" s="100"/>
      <c r="B112" s="378"/>
      <c r="C112" s="100"/>
      <c r="D112" s="100"/>
      <c r="E112" s="100"/>
      <c r="F112" s="100"/>
      <c r="G112" s="100"/>
      <c r="H112" s="100"/>
      <c r="I112" s="100"/>
      <c r="J112" s="100"/>
      <c r="M112" s="8"/>
      <c r="N112" s="5"/>
      <c r="O112" s="5"/>
      <c r="P112" s="5"/>
      <c r="Q112" s="5"/>
      <c r="R112" s="4"/>
      <c r="S112" s="5"/>
      <c r="T112" s="320">
        <f>A53</f>
        <v>0</v>
      </c>
      <c r="U112" s="321">
        <f t="shared" si="13"/>
        <v>0</v>
      </c>
      <c r="V112" s="322">
        <f t="shared" si="13"/>
        <v>0</v>
      </c>
      <c r="W112" s="323">
        <f t="shared" si="13"/>
        <v>0</v>
      </c>
      <c r="X112" s="323">
        <f>J53</f>
        <v>0</v>
      </c>
      <c r="Y112" s="324"/>
      <c r="Z112" s="328">
        <f>IF(V118&lt;X112,V118,X112)</f>
        <v>0</v>
      </c>
      <c r="AA112" s="325">
        <f>E53</f>
        <v>0</v>
      </c>
      <c r="AB112" s="326"/>
      <c r="AC112" s="322"/>
      <c r="AD112" s="327"/>
      <c r="AE112" s="224">
        <f aca="true" t="shared" si="14" ref="AE112:AE118">A112</f>
        <v>0</v>
      </c>
      <c r="AF112" s="22">
        <f aca="true" t="shared" si="15" ref="AF112:AF140">B112</f>
        <v>0</v>
      </c>
      <c r="AG112" s="35">
        <f aca="true" t="shared" si="16" ref="AG112:AG140">C112</f>
        <v>0</v>
      </c>
      <c r="AH112" s="34">
        <f aca="true" t="shared" si="17" ref="AH112:AH140">D112</f>
        <v>0</v>
      </c>
      <c r="AI112" s="34">
        <f aca="true" t="shared" si="18" ref="AI112:AI140">E109</f>
        <v>0</v>
      </c>
      <c r="AJ112" s="37">
        <f aca="true" t="shared" si="19" ref="AJ112:AJ140">F109</f>
        <v>0</v>
      </c>
      <c r="AK112" s="36">
        <f aca="true" t="shared" si="20" ref="AK112:AK140">G109</f>
        <v>0</v>
      </c>
      <c r="AL112" s="38">
        <f aca="true" t="shared" si="21" ref="AL112:AL140">H109</f>
        <v>0</v>
      </c>
      <c r="AM112" s="36">
        <f aca="true" t="shared" si="22" ref="AM112:AM140">I109</f>
        <v>0</v>
      </c>
      <c r="AN112" s="36">
        <f aca="true" t="shared" si="23" ref="AN112:AN140">J112</f>
        <v>0</v>
      </c>
    </row>
    <row r="113" spans="1:40" ht="18.75" customHeight="1">
      <c r="A113" s="100"/>
      <c r="B113" s="100"/>
      <c r="C113" s="100"/>
      <c r="D113" s="100"/>
      <c r="E113" s="100"/>
      <c r="F113" s="100"/>
      <c r="G113" s="100"/>
      <c r="H113" s="100"/>
      <c r="I113" s="100"/>
      <c r="J113" s="100"/>
      <c r="M113" s="8"/>
      <c r="N113" s="5"/>
      <c r="O113" s="5"/>
      <c r="P113" s="5"/>
      <c r="Q113" s="5"/>
      <c r="R113" s="4"/>
      <c r="S113" s="5"/>
      <c r="T113" s="314">
        <f>A54</f>
        <v>0</v>
      </c>
      <c r="U113" s="315">
        <f t="shared" si="13"/>
        <v>0</v>
      </c>
      <c r="V113" s="221">
        <f t="shared" si="13"/>
        <v>0</v>
      </c>
      <c r="W113" s="316">
        <f t="shared" si="13"/>
        <v>0</v>
      </c>
      <c r="X113" s="316">
        <f>J54</f>
        <v>0</v>
      </c>
      <c r="Y113" s="317"/>
      <c r="Z113" s="329">
        <f>IF(V118&lt;X113,V118,X113)</f>
        <v>0</v>
      </c>
      <c r="AA113" s="318">
        <f>E54</f>
        <v>0</v>
      </c>
      <c r="AB113" s="319"/>
      <c r="AC113" s="221"/>
      <c r="AD113" s="225"/>
      <c r="AE113" s="47">
        <f t="shared" si="14"/>
        <v>0</v>
      </c>
      <c r="AF113" s="22">
        <f t="shared" si="15"/>
        <v>0</v>
      </c>
      <c r="AG113" s="35">
        <f t="shared" si="16"/>
        <v>0</v>
      </c>
      <c r="AH113" s="34">
        <f t="shared" si="17"/>
        <v>0</v>
      </c>
      <c r="AI113" s="34">
        <f t="shared" si="18"/>
        <v>0</v>
      </c>
      <c r="AJ113" s="37">
        <f t="shared" si="19"/>
        <v>0</v>
      </c>
      <c r="AK113" s="36">
        <f t="shared" si="20"/>
        <v>0</v>
      </c>
      <c r="AL113" s="38">
        <f t="shared" si="21"/>
        <v>0</v>
      </c>
      <c r="AM113" s="36">
        <f t="shared" si="22"/>
        <v>0</v>
      </c>
      <c r="AN113" s="36">
        <f t="shared" si="23"/>
        <v>0</v>
      </c>
    </row>
    <row r="114" spans="1:40" ht="19.5" customHeight="1">
      <c r="A114" s="100"/>
      <c r="B114" s="100"/>
      <c r="C114" s="100"/>
      <c r="D114" s="100"/>
      <c r="E114" s="100"/>
      <c r="F114" s="100"/>
      <c r="G114" s="100"/>
      <c r="H114" s="100"/>
      <c r="I114" s="100"/>
      <c r="J114" s="100"/>
      <c r="M114" s="8"/>
      <c r="N114" s="5"/>
      <c r="O114" s="5"/>
      <c r="P114" s="5"/>
      <c r="Q114" s="5"/>
      <c r="R114" s="4"/>
      <c r="S114" s="5"/>
      <c r="T114" s="243" t="s">
        <v>0</v>
      </c>
      <c r="U114" s="242" t="s">
        <v>105</v>
      </c>
      <c r="V114" s="220">
        <f>IF(D55&gt;0,D55,50)</f>
        <v>50</v>
      </c>
      <c r="W114" s="98"/>
      <c r="X114" s="98" t="s">
        <v>0</v>
      </c>
      <c r="Y114" s="131"/>
      <c r="Z114" s="131"/>
      <c r="AA114" s="98"/>
      <c r="AB114" s="98"/>
      <c r="AD114" s="215"/>
      <c r="AE114" s="23">
        <f t="shared" si="14"/>
        <v>0</v>
      </c>
      <c r="AF114" s="22">
        <f t="shared" si="15"/>
        <v>0</v>
      </c>
      <c r="AG114" s="35">
        <f t="shared" si="16"/>
        <v>0</v>
      </c>
      <c r="AH114" s="34">
        <f>D114</f>
        <v>0</v>
      </c>
      <c r="AI114" s="34">
        <f t="shared" si="18"/>
        <v>0</v>
      </c>
      <c r="AJ114" s="37">
        <f t="shared" si="19"/>
        <v>0</v>
      </c>
      <c r="AK114" s="36">
        <f t="shared" si="20"/>
        <v>0</v>
      </c>
      <c r="AL114" s="38">
        <f t="shared" si="21"/>
        <v>0</v>
      </c>
      <c r="AM114" s="36">
        <f t="shared" si="22"/>
        <v>0</v>
      </c>
      <c r="AN114" s="36">
        <f t="shared" si="23"/>
        <v>0</v>
      </c>
    </row>
    <row r="115" spans="1:40" ht="19.5" customHeight="1">
      <c r="A115" s="100"/>
      <c r="B115" s="100"/>
      <c r="C115" s="100"/>
      <c r="D115" s="100"/>
      <c r="E115" s="100"/>
      <c r="F115" s="100"/>
      <c r="G115" s="100"/>
      <c r="H115" s="100"/>
      <c r="I115" s="100"/>
      <c r="J115" s="100"/>
      <c r="M115" s="8"/>
      <c r="N115" s="5"/>
      <c r="O115" s="5"/>
      <c r="P115" s="5"/>
      <c r="Q115" s="5"/>
      <c r="R115" s="4"/>
      <c r="S115" s="5"/>
      <c r="T115" s="244"/>
      <c r="U115" s="242" t="s">
        <v>110</v>
      </c>
      <c r="V115" s="228">
        <v>1.5</v>
      </c>
      <c r="W115" s="228"/>
      <c r="X115" s="228"/>
      <c r="Y115" s="259" t="s">
        <v>111</v>
      </c>
      <c r="Z115" s="260"/>
      <c r="AA115" s="261"/>
      <c r="AB115" s="261"/>
      <c r="AC115" s="262"/>
      <c r="AD115" s="215"/>
      <c r="AE115" s="23">
        <f t="shared" si="14"/>
        <v>0</v>
      </c>
      <c r="AF115" s="22">
        <f t="shared" si="15"/>
        <v>0</v>
      </c>
      <c r="AG115" s="35">
        <f t="shared" si="16"/>
        <v>0</v>
      </c>
      <c r="AH115" s="34">
        <f>D115</f>
        <v>0</v>
      </c>
      <c r="AI115" s="34">
        <f t="shared" si="18"/>
        <v>0</v>
      </c>
      <c r="AJ115" s="37">
        <f t="shared" si="19"/>
        <v>0</v>
      </c>
      <c r="AK115" s="36">
        <f t="shared" si="20"/>
        <v>0</v>
      </c>
      <c r="AL115" s="38">
        <f t="shared" si="21"/>
        <v>0</v>
      </c>
      <c r="AM115" s="36">
        <f t="shared" si="22"/>
        <v>0</v>
      </c>
      <c r="AN115" s="36">
        <f t="shared" si="23"/>
        <v>0</v>
      </c>
    </row>
    <row r="116" spans="1:40" ht="19.5" customHeight="1">
      <c r="A116" s="100"/>
      <c r="B116" s="100"/>
      <c r="C116" s="100"/>
      <c r="D116" s="100"/>
      <c r="E116" s="100"/>
      <c r="F116" s="100"/>
      <c r="G116" s="100"/>
      <c r="H116" s="100"/>
      <c r="I116" s="100"/>
      <c r="J116" s="100"/>
      <c r="M116" s="8"/>
      <c r="N116" s="5"/>
      <c r="O116" s="5"/>
      <c r="P116" s="5"/>
      <c r="Q116" s="5"/>
      <c r="R116" s="4"/>
      <c r="S116" s="5"/>
      <c r="T116" s="211" t="s">
        <v>102</v>
      </c>
      <c r="U116" s="242" t="s">
        <v>107</v>
      </c>
      <c r="V116" s="252">
        <f>(D55*1.5)</f>
        <v>0</v>
      </c>
      <c r="W116" s="228"/>
      <c r="X116" s="228"/>
      <c r="Y116" s="263" t="s">
        <v>104</v>
      </c>
      <c r="Z116" s="253"/>
      <c r="AA116" s="264"/>
      <c r="AB116" s="265"/>
      <c r="AC116" s="266"/>
      <c r="AD116" s="251"/>
      <c r="AE116" s="47">
        <f t="shared" si="14"/>
        <v>0</v>
      </c>
      <c r="AF116" s="22">
        <f t="shared" si="15"/>
        <v>0</v>
      </c>
      <c r="AG116" s="35">
        <f t="shared" si="16"/>
        <v>0</v>
      </c>
      <c r="AH116" s="34">
        <f t="shared" si="17"/>
        <v>0</v>
      </c>
      <c r="AI116" s="34">
        <f t="shared" si="18"/>
        <v>0</v>
      </c>
      <c r="AJ116" s="37">
        <f t="shared" si="19"/>
        <v>0</v>
      </c>
      <c r="AK116" s="36">
        <f t="shared" si="20"/>
        <v>0</v>
      </c>
      <c r="AL116" s="38">
        <f t="shared" si="21"/>
        <v>0</v>
      </c>
      <c r="AM116" s="36">
        <f t="shared" si="22"/>
        <v>0</v>
      </c>
      <c r="AN116" s="36">
        <f t="shared" si="23"/>
        <v>0</v>
      </c>
    </row>
    <row r="117" spans="1:40" ht="19.5" customHeight="1">
      <c r="A117" s="100"/>
      <c r="B117" s="100"/>
      <c r="C117" s="100"/>
      <c r="D117" s="100"/>
      <c r="E117" s="100"/>
      <c r="F117" s="100"/>
      <c r="G117" s="100"/>
      <c r="H117" s="100"/>
      <c r="I117" s="100"/>
      <c r="J117" s="100"/>
      <c r="M117" s="8"/>
      <c r="N117" s="5"/>
      <c r="O117" s="5"/>
      <c r="P117" s="5"/>
      <c r="Q117" s="5"/>
      <c r="R117" s="4"/>
      <c r="S117" s="5"/>
      <c r="T117" s="211"/>
      <c r="U117" s="242" t="s">
        <v>108</v>
      </c>
      <c r="V117" s="257">
        <f>SUM(C52+C53+C54)</f>
        <v>0</v>
      </c>
      <c r="W117" s="228"/>
      <c r="X117" s="228"/>
      <c r="Y117" s="246"/>
      <c r="Z117" s="253"/>
      <c r="AA117" s="182"/>
      <c r="AB117" s="246"/>
      <c r="AC117" s="254"/>
      <c r="AD117" s="251"/>
      <c r="AE117" s="47">
        <f t="shared" si="14"/>
        <v>0</v>
      </c>
      <c r="AF117" s="22">
        <f t="shared" si="15"/>
        <v>0</v>
      </c>
      <c r="AG117" s="35">
        <f t="shared" si="16"/>
        <v>0</v>
      </c>
      <c r="AH117" s="34">
        <f t="shared" si="17"/>
        <v>0</v>
      </c>
      <c r="AI117" s="34">
        <f t="shared" si="18"/>
        <v>0</v>
      </c>
      <c r="AJ117" s="37">
        <f t="shared" si="19"/>
        <v>0</v>
      </c>
      <c r="AK117" s="36">
        <f t="shared" si="20"/>
        <v>0</v>
      </c>
      <c r="AL117" s="38">
        <f t="shared" si="21"/>
        <v>0</v>
      </c>
      <c r="AM117" s="36">
        <f t="shared" si="22"/>
        <v>0</v>
      </c>
      <c r="AN117" s="36">
        <f t="shared" si="23"/>
        <v>0</v>
      </c>
    </row>
    <row r="118" spans="1:40" ht="19.5" customHeight="1">
      <c r="A118" s="100"/>
      <c r="B118" s="100"/>
      <c r="C118" s="100"/>
      <c r="D118" s="100"/>
      <c r="E118" s="100"/>
      <c r="F118" s="100"/>
      <c r="G118" s="100"/>
      <c r="H118" s="100"/>
      <c r="I118" s="100"/>
      <c r="J118" s="100"/>
      <c r="M118" s="8"/>
      <c r="N118" s="5"/>
      <c r="O118" s="5"/>
      <c r="P118" s="5"/>
      <c r="Q118" s="5"/>
      <c r="R118" s="4"/>
      <c r="S118" s="5"/>
      <c r="T118" s="211"/>
      <c r="U118" s="242" t="s">
        <v>109</v>
      </c>
      <c r="V118" s="256">
        <f>V116*V117</f>
        <v>0</v>
      </c>
      <c r="W118" s="228"/>
      <c r="X118" s="228"/>
      <c r="Y118" s="268" t="s">
        <v>112</v>
      </c>
      <c r="Z118" s="253"/>
      <c r="AA118" s="182"/>
      <c r="AB118" s="246"/>
      <c r="AC118" s="254"/>
      <c r="AD118" s="251"/>
      <c r="AE118" s="47">
        <f t="shared" si="14"/>
        <v>0</v>
      </c>
      <c r="AF118" s="22">
        <f t="shared" si="15"/>
        <v>0</v>
      </c>
      <c r="AG118" s="35">
        <f t="shared" si="16"/>
        <v>0</v>
      </c>
      <c r="AH118" s="34">
        <f t="shared" si="17"/>
        <v>0</v>
      </c>
      <c r="AI118" s="34">
        <f t="shared" si="18"/>
        <v>0</v>
      </c>
      <c r="AJ118" s="37">
        <f t="shared" si="19"/>
        <v>0</v>
      </c>
      <c r="AK118" s="36">
        <f t="shared" si="20"/>
        <v>0</v>
      </c>
      <c r="AL118" s="38">
        <f t="shared" si="21"/>
        <v>0</v>
      </c>
      <c r="AM118" s="36">
        <f t="shared" si="22"/>
        <v>0</v>
      </c>
      <c r="AN118" s="36">
        <f t="shared" si="23"/>
        <v>0</v>
      </c>
    </row>
    <row r="119" spans="1:40" ht="19.5" customHeight="1">
      <c r="A119" s="100"/>
      <c r="B119" s="100"/>
      <c r="C119" s="100"/>
      <c r="D119" s="100"/>
      <c r="E119" s="100"/>
      <c r="F119" s="100"/>
      <c r="G119" s="100"/>
      <c r="H119" s="100"/>
      <c r="I119" s="100"/>
      <c r="J119" s="100"/>
      <c r="M119" s="8"/>
      <c r="N119" s="5"/>
      <c r="O119" s="5"/>
      <c r="P119" s="5"/>
      <c r="Q119" s="5"/>
      <c r="R119" s="4"/>
      <c r="S119" s="5"/>
      <c r="T119" s="211"/>
      <c r="U119" s="258" t="s">
        <v>106</v>
      </c>
      <c r="V119" s="241">
        <f>SUM(J52+J53+J54)</f>
        <v>0</v>
      </c>
      <c r="W119" s="228"/>
      <c r="X119" s="228"/>
      <c r="Y119" s="246"/>
      <c r="Z119" s="253"/>
      <c r="AA119" s="182"/>
      <c r="AB119" s="246"/>
      <c r="AC119" s="254"/>
      <c r="AD119" s="251"/>
      <c r="AE119" s="47"/>
      <c r="AF119" s="22"/>
      <c r="AG119" s="35"/>
      <c r="AH119" s="34"/>
      <c r="AI119" s="34"/>
      <c r="AJ119" s="37"/>
      <c r="AK119" s="36"/>
      <c r="AL119" s="38"/>
      <c r="AM119" s="36"/>
      <c r="AN119" s="36"/>
    </row>
    <row r="120" spans="1:40" ht="19.5" customHeight="1">
      <c r="A120" s="100"/>
      <c r="B120" s="100"/>
      <c r="C120" s="100"/>
      <c r="D120" s="100"/>
      <c r="E120" s="100"/>
      <c r="F120" s="100"/>
      <c r="G120" s="100"/>
      <c r="H120" s="100"/>
      <c r="I120" s="100"/>
      <c r="J120" s="100"/>
      <c r="M120" s="8"/>
      <c r="N120" s="5"/>
      <c r="O120" s="5"/>
      <c r="P120" s="5"/>
      <c r="Q120" s="5"/>
      <c r="R120" s="4"/>
      <c r="S120" s="5"/>
      <c r="T120" s="211"/>
      <c r="U120" s="258" t="s">
        <v>123</v>
      </c>
      <c r="V120" s="241">
        <f>IF(V118&lt;V119,V118,V119)</f>
        <v>0</v>
      </c>
      <c r="W120" s="228"/>
      <c r="X120" s="228"/>
      <c r="Y120" s="246"/>
      <c r="Z120" s="253"/>
      <c r="AA120" s="182"/>
      <c r="AB120" s="246"/>
      <c r="AC120" s="254"/>
      <c r="AD120" s="251"/>
      <c r="AE120" s="47"/>
      <c r="AF120" s="22"/>
      <c r="AG120" s="35"/>
      <c r="AH120" s="34"/>
      <c r="AI120" s="34"/>
      <c r="AJ120" s="37"/>
      <c r="AK120" s="36"/>
      <c r="AL120" s="38"/>
      <c r="AM120" s="36"/>
      <c r="AN120" s="36"/>
    </row>
    <row r="121" spans="1:40" ht="23.25" customHeight="1" thickBot="1">
      <c r="A121" s="100"/>
      <c r="B121" s="100"/>
      <c r="C121" s="100"/>
      <c r="D121" s="100"/>
      <c r="E121" s="100"/>
      <c r="F121" s="100"/>
      <c r="G121" s="100"/>
      <c r="H121" s="100"/>
      <c r="I121" s="100"/>
      <c r="J121" s="100"/>
      <c r="M121" s="8"/>
      <c r="N121" s="5"/>
      <c r="O121" s="5"/>
      <c r="P121" s="5"/>
      <c r="Q121" s="5"/>
      <c r="R121" s="4"/>
      <c r="S121" s="5"/>
      <c r="T121" s="269" t="s">
        <v>0</v>
      </c>
      <c r="U121" s="152"/>
      <c r="V121" s="136" t="s">
        <v>0</v>
      </c>
      <c r="W121" s="270" t="s">
        <v>0</v>
      </c>
      <c r="X121" s="152"/>
      <c r="Y121" s="255"/>
      <c r="Z121" s="247"/>
      <c r="AA121" s="248"/>
      <c r="AB121" s="245"/>
      <c r="AC121" s="249"/>
      <c r="AD121" s="250"/>
      <c r="AE121" s="47">
        <f>A121</f>
        <v>0</v>
      </c>
      <c r="AF121" s="22">
        <f t="shared" si="15"/>
        <v>0</v>
      </c>
      <c r="AG121" s="35">
        <f t="shared" si="16"/>
        <v>0</v>
      </c>
      <c r="AH121" s="34">
        <f t="shared" si="17"/>
        <v>0</v>
      </c>
      <c r="AI121" s="34">
        <f t="shared" si="18"/>
        <v>0</v>
      </c>
      <c r="AJ121" s="37">
        <f t="shared" si="19"/>
        <v>0</v>
      </c>
      <c r="AK121" s="36">
        <f t="shared" si="20"/>
        <v>0</v>
      </c>
      <c r="AL121" s="38">
        <f t="shared" si="21"/>
        <v>0</v>
      </c>
      <c r="AM121" s="36">
        <f t="shared" si="22"/>
        <v>0</v>
      </c>
      <c r="AN121" s="36">
        <f t="shared" si="23"/>
        <v>0</v>
      </c>
    </row>
    <row r="122" spans="1:40" ht="19.5" customHeight="1" thickBot="1">
      <c r="A122" s="100"/>
      <c r="B122" s="100"/>
      <c r="C122" s="100"/>
      <c r="D122" s="100"/>
      <c r="E122" s="100"/>
      <c r="F122" s="100"/>
      <c r="G122" s="100"/>
      <c r="H122" s="100"/>
      <c r="I122" s="100"/>
      <c r="J122" s="100"/>
      <c r="M122" s="8"/>
      <c r="N122" s="5"/>
      <c r="O122" s="5"/>
      <c r="P122" s="5"/>
      <c r="Q122" s="5"/>
      <c r="R122" s="4"/>
      <c r="S122" s="5"/>
      <c r="T122" s="98"/>
      <c r="U122" s="98"/>
      <c r="V122" s="98"/>
      <c r="W122" s="98"/>
      <c r="X122" s="98"/>
      <c r="Y122" s="98"/>
      <c r="Z122" s="98"/>
      <c r="AA122" s="98"/>
      <c r="AB122" s="98"/>
      <c r="AC122" s="98"/>
      <c r="AD122" s="45"/>
      <c r="AE122" s="23">
        <f>A122</f>
        <v>0</v>
      </c>
      <c r="AF122" s="22">
        <f t="shared" si="15"/>
        <v>0</v>
      </c>
      <c r="AG122" s="35">
        <f t="shared" si="16"/>
        <v>0</v>
      </c>
      <c r="AH122" s="34">
        <f t="shared" si="17"/>
        <v>0</v>
      </c>
      <c r="AI122" s="34">
        <f t="shared" si="18"/>
        <v>0</v>
      </c>
      <c r="AJ122" s="37">
        <f t="shared" si="19"/>
        <v>0</v>
      </c>
      <c r="AK122" s="36">
        <f t="shared" si="20"/>
        <v>0</v>
      </c>
      <c r="AL122" s="38">
        <f t="shared" si="21"/>
        <v>0</v>
      </c>
      <c r="AM122" s="36">
        <f t="shared" si="22"/>
        <v>0</v>
      </c>
      <c r="AN122" s="36">
        <f t="shared" si="23"/>
        <v>0</v>
      </c>
    </row>
    <row r="123" spans="1:40" ht="27" customHeight="1">
      <c r="A123" s="100"/>
      <c r="B123" s="100"/>
      <c r="C123" s="100"/>
      <c r="D123" s="100"/>
      <c r="E123" s="100"/>
      <c r="F123" s="100"/>
      <c r="G123" s="100"/>
      <c r="H123" s="100"/>
      <c r="I123" s="100"/>
      <c r="J123" s="100"/>
      <c r="M123" s="8"/>
      <c r="N123" s="5"/>
      <c r="O123" s="5"/>
      <c r="P123" s="5"/>
      <c r="Q123" s="5"/>
      <c r="R123" s="4"/>
      <c r="S123" s="5"/>
      <c r="T123" s="40"/>
      <c r="U123" s="237"/>
      <c r="V123" s="41"/>
      <c r="W123" s="41"/>
      <c r="X123" s="41"/>
      <c r="Y123" s="41"/>
      <c r="Z123" s="41"/>
      <c r="AA123" s="41"/>
      <c r="AB123" s="41"/>
      <c r="AC123" s="41"/>
      <c r="AD123" s="42"/>
      <c r="AE123" s="23">
        <f>A123</f>
        <v>0</v>
      </c>
      <c r="AF123" s="22">
        <f t="shared" si="15"/>
        <v>0</v>
      </c>
      <c r="AG123" s="35">
        <f t="shared" si="16"/>
        <v>0</v>
      </c>
      <c r="AH123" s="34">
        <f t="shared" si="17"/>
        <v>0</v>
      </c>
      <c r="AI123" s="34">
        <f t="shared" si="18"/>
        <v>0</v>
      </c>
      <c r="AJ123" s="37">
        <f t="shared" si="19"/>
        <v>0</v>
      </c>
      <c r="AK123" s="36">
        <f t="shared" si="20"/>
        <v>0</v>
      </c>
      <c r="AL123" s="38">
        <f t="shared" si="21"/>
        <v>0</v>
      </c>
      <c r="AM123" s="36">
        <f t="shared" si="22"/>
        <v>0</v>
      </c>
      <c r="AN123" s="36">
        <f t="shared" si="23"/>
        <v>0</v>
      </c>
    </row>
    <row r="124" spans="1:40" ht="22.5" customHeight="1">
      <c r="A124" s="100"/>
      <c r="B124" s="100"/>
      <c r="C124" s="100"/>
      <c r="D124" s="100"/>
      <c r="E124" s="100"/>
      <c r="F124" s="100"/>
      <c r="G124" s="100"/>
      <c r="H124" s="100"/>
      <c r="I124" s="100"/>
      <c r="J124" s="100"/>
      <c r="M124" s="8"/>
      <c r="N124" s="5"/>
      <c r="O124" s="5"/>
      <c r="P124" s="5"/>
      <c r="Q124" s="5"/>
      <c r="R124" s="4"/>
      <c r="S124" s="5"/>
      <c r="T124" s="194"/>
      <c r="U124" s="192"/>
      <c r="V124" s="189"/>
      <c r="W124" s="153"/>
      <c r="X124" s="153"/>
      <c r="Y124" s="153"/>
      <c r="Z124" s="195"/>
      <c r="AA124" s="178"/>
      <c r="AB124" s="44"/>
      <c r="AC124" s="29"/>
      <c r="AD124" s="154"/>
      <c r="AE124" s="23">
        <f>A124</f>
        <v>0</v>
      </c>
      <c r="AF124" s="22">
        <f t="shared" si="15"/>
        <v>0</v>
      </c>
      <c r="AG124" s="35">
        <f t="shared" si="16"/>
        <v>0</v>
      </c>
      <c r="AH124" s="34">
        <f t="shared" si="17"/>
        <v>0</v>
      </c>
      <c r="AI124" s="34">
        <f t="shared" si="18"/>
        <v>0</v>
      </c>
      <c r="AJ124" s="37">
        <f t="shared" si="19"/>
        <v>0</v>
      </c>
      <c r="AK124" s="36">
        <f t="shared" si="20"/>
        <v>0</v>
      </c>
      <c r="AL124" s="38">
        <f t="shared" si="21"/>
        <v>0</v>
      </c>
      <c r="AM124" s="36">
        <f t="shared" si="22"/>
        <v>0</v>
      </c>
      <c r="AN124" s="36">
        <f t="shared" si="23"/>
        <v>0</v>
      </c>
    </row>
    <row r="125" spans="1:40" ht="19.5" customHeight="1">
      <c r="A125" s="100"/>
      <c r="B125" s="100"/>
      <c r="C125" s="100"/>
      <c r="D125" s="100"/>
      <c r="E125" s="100"/>
      <c r="F125" s="100"/>
      <c r="G125" s="100"/>
      <c r="H125" s="100"/>
      <c r="I125" s="100"/>
      <c r="J125" s="100"/>
      <c r="M125" s="8"/>
      <c r="N125" s="5"/>
      <c r="O125" s="5"/>
      <c r="P125" s="5"/>
      <c r="Q125" s="5"/>
      <c r="R125" s="4"/>
      <c r="S125" s="5"/>
      <c r="T125" s="194"/>
      <c r="U125" s="274"/>
      <c r="V125" s="273"/>
      <c r="W125" s="340"/>
      <c r="Y125" s="153"/>
      <c r="Z125" s="195"/>
      <c r="AA125" s="178"/>
      <c r="AB125" s="21"/>
      <c r="AC125" s="30"/>
      <c r="AD125" s="154"/>
      <c r="AE125" s="23"/>
      <c r="AF125" s="22"/>
      <c r="AG125" s="35"/>
      <c r="AH125" s="34"/>
      <c r="AI125" s="34"/>
      <c r="AJ125" s="37"/>
      <c r="AK125" s="36"/>
      <c r="AL125" s="38"/>
      <c r="AM125" s="36"/>
      <c r="AN125" s="36"/>
    </row>
    <row r="126" spans="1:40" ht="21" customHeight="1">
      <c r="A126" s="100"/>
      <c r="B126" s="100"/>
      <c r="C126" s="100"/>
      <c r="D126" s="100"/>
      <c r="E126" s="100"/>
      <c r="F126" s="100"/>
      <c r="G126" s="100"/>
      <c r="H126" s="100"/>
      <c r="I126" s="100"/>
      <c r="J126" s="100"/>
      <c r="M126" s="8"/>
      <c r="N126" s="5"/>
      <c r="O126" s="5"/>
      <c r="P126" s="5"/>
      <c r="Q126" s="5"/>
      <c r="R126" s="4"/>
      <c r="S126" s="5"/>
      <c r="T126" s="210"/>
      <c r="U126" s="271"/>
      <c r="V126" s="275"/>
      <c r="W126" s="341"/>
      <c r="X126" s="272"/>
      <c r="Y126" s="153"/>
      <c r="Z126" s="131"/>
      <c r="AB126" s="131"/>
      <c r="AD126" s="154"/>
      <c r="AE126" s="23">
        <f aca="true" t="shared" si="24" ref="AE126:AE131">A126</f>
        <v>0</v>
      </c>
      <c r="AF126" s="22">
        <f t="shared" si="15"/>
        <v>0</v>
      </c>
      <c r="AG126" s="35">
        <f t="shared" si="16"/>
        <v>0</v>
      </c>
      <c r="AH126" s="34">
        <f t="shared" si="17"/>
        <v>0</v>
      </c>
      <c r="AI126" s="34">
        <f t="shared" si="18"/>
        <v>0</v>
      </c>
      <c r="AJ126" s="37">
        <f t="shared" si="19"/>
        <v>0</v>
      </c>
      <c r="AK126" s="36">
        <f t="shared" si="20"/>
        <v>0</v>
      </c>
      <c r="AL126" s="38">
        <f t="shared" si="21"/>
        <v>0</v>
      </c>
      <c r="AM126" s="36">
        <f t="shared" si="22"/>
        <v>0</v>
      </c>
      <c r="AN126" s="36">
        <f t="shared" si="23"/>
        <v>0</v>
      </c>
    </row>
    <row r="127" spans="1:40" ht="16.5" customHeight="1">
      <c r="A127" s="100"/>
      <c r="B127" s="100"/>
      <c r="C127" s="100"/>
      <c r="D127" s="100"/>
      <c r="E127" s="100"/>
      <c r="F127" s="100"/>
      <c r="G127" s="100"/>
      <c r="H127" s="100"/>
      <c r="I127" s="100"/>
      <c r="J127" s="100"/>
      <c r="M127" s="8"/>
      <c r="N127" s="5"/>
      <c r="O127" s="5"/>
      <c r="P127" s="5"/>
      <c r="Q127" s="5"/>
      <c r="R127" s="4"/>
      <c r="S127" s="232"/>
      <c r="T127" s="30"/>
      <c r="V127" s="218"/>
      <c r="W127" s="206"/>
      <c r="X127" s="197"/>
      <c r="Y127" s="197"/>
      <c r="Z127" s="197"/>
      <c r="AA127" s="197"/>
      <c r="AB127" s="198"/>
      <c r="AC127" s="197"/>
      <c r="AD127" s="31"/>
      <c r="AE127" s="23">
        <f t="shared" si="24"/>
        <v>0</v>
      </c>
      <c r="AF127" s="22">
        <f t="shared" si="15"/>
        <v>0</v>
      </c>
      <c r="AG127" s="35">
        <f t="shared" si="16"/>
        <v>0</v>
      </c>
      <c r="AH127" s="34">
        <f t="shared" si="17"/>
        <v>0</v>
      </c>
      <c r="AI127" s="34">
        <f t="shared" si="18"/>
        <v>0</v>
      </c>
      <c r="AJ127" s="37">
        <f t="shared" si="19"/>
        <v>0</v>
      </c>
      <c r="AK127" s="36">
        <f t="shared" si="20"/>
        <v>0</v>
      </c>
      <c r="AL127" s="38">
        <f t="shared" si="21"/>
        <v>0</v>
      </c>
      <c r="AM127" s="36">
        <f t="shared" si="22"/>
        <v>0</v>
      </c>
      <c r="AN127" s="36">
        <f t="shared" si="23"/>
        <v>0</v>
      </c>
    </row>
    <row r="128" spans="1:40" ht="16.5" customHeight="1">
      <c r="A128" s="100"/>
      <c r="B128" s="100"/>
      <c r="C128" s="100"/>
      <c r="D128" s="100"/>
      <c r="E128" s="100"/>
      <c r="F128" s="100"/>
      <c r="G128" s="100"/>
      <c r="H128" s="100"/>
      <c r="I128" s="100"/>
      <c r="J128" s="100"/>
      <c r="M128" s="8"/>
      <c r="N128" s="5"/>
      <c r="O128" s="5"/>
      <c r="P128" s="5"/>
      <c r="Q128" s="5"/>
      <c r="R128" s="4"/>
      <c r="S128" s="232"/>
      <c r="T128" s="141"/>
      <c r="U128" s="131"/>
      <c r="V128" s="131"/>
      <c r="X128" s="199"/>
      <c r="Y128" s="198"/>
      <c r="Z128" s="181"/>
      <c r="AA128" s="181"/>
      <c r="AB128" s="181"/>
      <c r="AC128" s="200"/>
      <c r="AD128" s="31"/>
      <c r="AE128" s="23">
        <f t="shared" si="24"/>
        <v>0</v>
      </c>
      <c r="AF128" s="22">
        <f t="shared" si="15"/>
        <v>0</v>
      </c>
      <c r="AG128" s="35">
        <f t="shared" si="16"/>
        <v>0</v>
      </c>
      <c r="AH128" s="34">
        <f t="shared" si="17"/>
        <v>0</v>
      </c>
      <c r="AI128" s="34">
        <f t="shared" si="18"/>
        <v>0</v>
      </c>
      <c r="AJ128" s="37">
        <f t="shared" si="19"/>
        <v>0</v>
      </c>
      <c r="AK128" s="36">
        <f t="shared" si="20"/>
        <v>0</v>
      </c>
      <c r="AL128" s="38">
        <f t="shared" si="21"/>
        <v>0</v>
      </c>
      <c r="AM128" s="36">
        <f t="shared" si="22"/>
        <v>0</v>
      </c>
      <c r="AN128" s="36">
        <f t="shared" si="23"/>
        <v>0</v>
      </c>
    </row>
    <row r="129" spans="1:40" ht="16.5" customHeight="1">
      <c r="A129" s="100"/>
      <c r="B129" s="100"/>
      <c r="C129" s="100"/>
      <c r="D129" s="100"/>
      <c r="E129" s="100"/>
      <c r="F129" s="100"/>
      <c r="G129" s="100"/>
      <c r="H129" s="100"/>
      <c r="I129" s="100"/>
      <c r="J129" s="100"/>
      <c r="M129" s="8"/>
      <c r="N129" s="5"/>
      <c r="O129" s="5"/>
      <c r="P129" s="5"/>
      <c r="Q129" s="5"/>
      <c r="R129" s="4"/>
      <c r="S129" s="232"/>
      <c r="T129" s="193"/>
      <c r="V129" s="219"/>
      <c r="W129" s="206"/>
      <c r="X129" s="203"/>
      <c r="Y129" s="197"/>
      <c r="Z129" s="201"/>
      <c r="AA129" s="199"/>
      <c r="AB129" s="197"/>
      <c r="AC129" s="202"/>
      <c r="AD129" s="43"/>
      <c r="AE129" s="23">
        <f t="shared" si="24"/>
        <v>0</v>
      </c>
      <c r="AF129" s="22">
        <f t="shared" si="15"/>
        <v>0</v>
      </c>
      <c r="AG129" s="35">
        <f t="shared" si="16"/>
        <v>0</v>
      </c>
      <c r="AH129" s="34">
        <f t="shared" si="17"/>
        <v>0</v>
      </c>
      <c r="AI129" s="34">
        <f t="shared" si="18"/>
        <v>0</v>
      </c>
      <c r="AJ129" s="37">
        <f t="shared" si="19"/>
        <v>0</v>
      </c>
      <c r="AK129" s="36">
        <f t="shared" si="20"/>
        <v>0</v>
      </c>
      <c r="AL129" s="38">
        <f t="shared" si="21"/>
        <v>0</v>
      </c>
      <c r="AM129" s="36">
        <f t="shared" si="22"/>
        <v>0</v>
      </c>
      <c r="AN129" s="36">
        <f t="shared" si="23"/>
        <v>0</v>
      </c>
    </row>
    <row r="130" spans="1:40" ht="16.5" customHeight="1">
      <c r="A130" s="100"/>
      <c r="B130" s="100"/>
      <c r="C130" s="100"/>
      <c r="D130" s="100"/>
      <c r="E130" s="100"/>
      <c r="F130" s="100"/>
      <c r="G130" s="100"/>
      <c r="H130" s="100"/>
      <c r="I130" s="100"/>
      <c r="J130" s="100"/>
      <c r="M130" s="8"/>
      <c r="N130" s="5"/>
      <c r="O130" s="5"/>
      <c r="P130" s="5"/>
      <c r="Q130" s="5"/>
      <c r="R130" s="4"/>
      <c r="S130" s="5"/>
      <c r="T130" s="211"/>
      <c r="U130" s="131"/>
      <c r="V130" s="131"/>
      <c r="W130" s="131"/>
      <c r="X130" s="204"/>
      <c r="Y130" s="205"/>
      <c r="Z130" s="204"/>
      <c r="AA130" s="203"/>
      <c r="AB130" s="203"/>
      <c r="AC130" s="204"/>
      <c r="AD130" s="214"/>
      <c r="AE130" s="47">
        <f t="shared" si="24"/>
        <v>0</v>
      </c>
      <c r="AF130" s="22">
        <f t="shared" si="15"/>
        <v>0</v>
      </c>
      <c r="AG130" s="35">
        <f t="shared" si="16"/>
        <v>0</v>
      </c>
      <c r="AH130" s="34">
        <f t="shared" si="17"/>
        <v>0</v>
      </c>
      <c r="AI130" s="34">
        <f t="shared" si="18"/>
        <v>0</v>
      </c>
      <c r="AJ130" s="37">
        <f t="shared" si="19"/>
        <v>0</v>
      </c>
      <c r="AK130" s="36">
        <f t="shared" si="20"/>
        <v>0</v>
      </c>
      <c r="AL130" s="38">
        <f t="shared" si="21"/>
        <v>0</v>
      </c>
      <c r="AM130" s="36">
        <f t="shared" si="22"/>
        <v>0</v>
      </c>
      <c r="AN130" s="36">
        <f t="shared" si="23"/>
        <v>0</v>
      </c>
    </row>
    <row r="131" spans="1:40" ht="16.5" customHeight="1">
      <c r="A131" s="100"/>
      <c r="B131" s="100"/>
      <c r="C131" s="100"/>
      <c r="D131" s="100"/>
      <c r="E131" s="100"/>
      <c r="F131" s="100"/>
      <c r="G131" s="100"/>
      <c r="H131" s="100"/>
      <c r="I131" s="100"/>
      <c r="J131" s="100"/>
      <c r="M131" s="8"/>
      <c r="N131" s="5"/>
      <c r="O131" s="5"/>
      <c r="P131" s="5"/>
      <c r="Q131" s="5"/>
      <c r="R131" s="4"/>
      <c r="S131" s="5"/>
      <c r="T131" s="211"/>
      <c r="U131" s="193"/>
      <c r="V131" s="193"/>
      <c r="W131" s="206"/>
      <c r="X131" s="193"/>
      <c r="Y131" s="193"/>
      <c r="Z131" s="193"/>
      <c r="AA131" s="193"/>
      <c r="AB131" s="193"/>
      <c r="AC131" s="193"/>
      <c r="AD131" s="215"/>
      <c r="AE131" s="47">
        <f t="shared" si="24"/>
        <v>0</v>
      </c>
      <c r="AF131" s="22">
        <f t="shared" si="15"/>
        <v>0</v>
      </c>
      <c r="AG131" s="35">
        <f t="shared" si="16"/>
        <v>0</v>
      </c>
      <c r="AH131" s="34">
        <f t="shared" si="17"/>
        <v>0</v>
      </c>
      <c r="AI131" s="34">
        <f t="shared" si="18"/>
        <v>0</v>
      </c>
      <c r="AJ131" s="37">
        <f t="shared" si="19"/>
        <v>0</v>
      </c>
      <c r="AK131" s="36">
        <f t="shared" si="20"/>
        <v>0</v>
      </c>
      <c r="AL131" s="38">
        <f t="shared" si="21"/>
        <v>0</v>
      </c>
      <c r="AM131" s="36">
        <f t="shared" si="22"/>
        <v>0</v>
      </c>
      <c r="AN131" s="36">
        <f t="shared" si="23"/>
        <v>0</v>
      </c>
    </row>
    <row r="132" spans="1:40" ht="16.5" customHeight="1">
      <c r="A132" s="100"/>
      <c r="B132" s="100"/>
      <c r="C132" s="100"/>
      <c r="D132" s="100"/>
      <c r="E132" s="100"/>
      <c r="F132" s="100"/>
      <c r="G132" s="100"/>
      <c r="H132" s="100"/>
      <c r="I132" s="100"/>
      <c r="J132" s="100"/>
      <c r="M132" s="8"/>
      <c r="N132" s="5"/>
      <c r="O132" s="5"/>
      <c r="P132" s="5"/>
      <c r="Q132" s="5"/>
      <c r="R132" s="4"/>
      <c r="S132" s="5"/>
      <c r="T132" s="211"/>
      <c r="U132" s="200"/>
      <c r="V132" s="193"/>
      <c r="W132" s="196"/>
      <c r="X132" s="368"/>
      <c r="Y132" s="193"/>
      <c r="Z132" s="79"/>
      <c r="AA132" s="193"/>
      <c r="AB132" s="193"/>
      <c r="AC132" s="193"/>
      <c r="AD132" s="215"/>
      <c r="AE132" s="47"/>
      <c r="AF132" s="22"/>
      <c r="AG132" s="35"/>
      <c r="AH132" s="34"/>
      <c r="AI132" s="34"/>
      <c r="AJ132" s="37"/>
      <c r="AK132" s="36"/>
      <c r="AL132" s="38"/>
      <c r="AM132" s="36"/>
      <c r="AN132" s="36"/>
    </row>
    <row r="133" spans="1:40" ht="16.5" customHeight="1">
      <c r="A133" s="100"/>
      <c r="B133" s="100"/>
      <c r="C133" s="100"/>
      <c r="D133" s="100"/>
      <c r="E133" s="100"/>
      <c r="F133" s="100"/>
      <c r="G133" s="100"/>
      <c r="H133" s="100"/>
      <c r="I133" s="100"/>
      <c r="J133" s="100"/>
      <c r="M133" s="8"/>
      <c r="N133" s="5"/>
      <c r="O133" s="5"/>
      <c r="P133" s="5"/>
      <c r="Q133" s="5"/>
      <c r="R133" s="4"/>
      <c r="S133" s="5"/>
      <c r="T133" s="211"/>
      <c r="U133" s="230"/>
      <c r="V133" s="193"/>
      <c r="W133" s="229"/>
      <c r="X133" s="367"/>
      <c r="Y133" s="193"/>
      <c r="Z133" s="193"/>
      <c r="AA133" s="193"/>
      <c r="AB133" s="193"/>
      <c r="AC133" s="193"/>
      <c r="AD133" s="215"/>
      <c r="AE133" s="47">
        <f>A133</f>
        <v>0</v>
      </c>
      <c r="AF133" s="22">
        <f t="shared" si="15"/>
        <v>0</v>
      </c>
      <c r="AG133" s="35">
        <f t="shared" si="16"/>
        <v>0</v>
      </c>
      <c r="AH133" s="34">
        <f t="shared" si="17"/>
        <v>0</v>
      </c>
      <c r="AI133" s="34">
        <f t="shared" si="18"/>
        <v>0</v>
      </c>
      <c r="AJ133" s="37">
        <f t="shared" si="19"/>
        <v>0</v>
      </c>
      <c r="AK133" s="36">
        <f t="shared" si="20"/>
        <v>0</v>
      </c>
      <c r="AL133" s="38">
        <f t="shared" si="21"/>
        <v>0</v>
      </c>
      <c r="AM133" s="36">
        <f t="shared" si="22"/>
        <v>0</v>
      </c>
      <c r="AN133" s="36">
        <f t="shared" si="23"/>
        <v>0</v>
      </c>
    </row>
    <row r="134" spans="1:40" ht="16.5" customHeight="1">
      <c r="A134" s="100"/>
      <c r="B134" s="100"/>
      <c r="C134" s="100"/>
      <c r="D134" s="100"/>
      <c r="E134" s="100"/>
      <c r="F134" s="100"/>
      <c r="G134" s="100"/>
      <c r="H134" s="100"/>
      <c r="I134" s="100"/>
      <c r="J134" s="100"/>
      <c r="M134" s="8"/>
      <c r="N134" s="5"/>
      <c r="O134" s="5"/>
      <c r="P134" s="5"/>
      <c r="Q134" s="5"/>
      <c r="R134" s="4"/>
      <c r="S134" s="5"/>
      <c r="T134" s="212"/>
      <c r="U134" s="181"/>
      <c r="V134" s="79"/>
      <c r="W134" s="79"/>
      <c r="X134" s="151"/>
      <c r="Y134" s="79"/>
      <c r="AA134" s="79"/>
      <c r="AB134" s="84"/>
      <c r="AC134" s="179"/>
      <c r="AD134" s="85"/>
      <c r="AE134" s="47">
        <f>A134</f>
        <v>0</v>
      </c>
      <c r="AF134" s="22">
        <f t="shared" si="15"/>
        <v>0</v>
      </c>
      <c r="AG134" s="35">
        <f t="shared" si="16"/>
        <v>0</v>
      </c>
      <c r="AH134" s="34">
        <f t="shared" si="17"/>
        <v>0</v>
      </c>
      <c r="AI134" s="34">
        <f t="shared" si="18"/>
        <v>0</v>
      </c>
      <c r="AJ134" s="37">
        <f t="shared" si="19"/>
        <v>0</v>
      </c>
      <c r="AK134" s="36">
        <f t="shared" si="20"/>
        <v>0</v>
      </c>
      <c r="AL134" s="38">
        <f t="shared" si="21"/>
        <v>0</v>
      </c>
      <c r="AM134" s="36">
        <f t="shared" si="22"/>
        <v>0</v>
      </c>
      <c r="AN134" s="36">
        <f t="shared" si="23"/>
        <v>0</v>
      </c>
    </row>
    <row r="135" spans="1:40" ht="16.5" customHeight="1">
      <c r="A135" s="100"/>
      <c r="B135" s="100"/>
      <c r="C135" s="100"/>
      <c r="D135" s="100"/>
      <c r="E135" s="100"/>
      <c r="F135" s="100"/>
      <c r="G135" s="100"/>
      <c r="H135" s="100"/>
      <c r="I135" s="100"/>
      <c r="J135" s="100"/>
      <c r="M135" s="8"/>
      <c r="N135" s="5"/>
      <c r="O135" s="5"/>
      <c r="P135" s="5"/>
      <c r="Q135" s="5"/>
      <c r="R135" s="4"/>
      <c r="S135" s="5"/>
      <c r="T135" s="212"/>
      <c r="U135" s="181"/>
      <c r="V135" s="79"/>
      <c r="W135" s="79"/>
      <c r="X135" s="151"/>
      <c r="Y135" s="79"/>
      <c r="Z135" s="79"/>
      <c r="AA135" s="79"/>
      <c r="AB135" s="84"/>
      <c r="AC135" s="179"/>
      <c r="AD135" s="85"/>
      <c r="AE135" s="47"/>
      <c r="AF135" s="22"/>
      <c r="AG135" s="35"/>
      <c r="AH135" s="34"/>
      <c r="AI135" s="34"/>
      <c r="AJ135" s="37"/>
      <c r="AK135" s="36"/>
      <c r="AL135" s="38"/>
      <c r="AM135" s="36"/>
      <c r="AN135" s="36"/>
    </row>
    <row r="136" spans="1:40" ht="16.5" customHeight="1">
      <c r="A136" s="100"/>
      <c r="B136" s="100"/>
      <c r="C136" s="100"/>
      <c r="D136" s="100"/>
      <c r="E136" s="100"/>
      <c r="F136" s="100"/>
      <c r="G136" s="100"/>
      <c r="H136" s="100"/>
      <c r="I136" s="100"/>
      <c r="J136" s="100"/>
      <c r="M136" s="8"/>
      <c r="N136" s="5"/>
      <c r="O136" s="5"/>
      <c r="P136" s="5"/>
      <c r="Q136" s="5"/>
      <c r="R136" s="4"/>
      <c r="S136" s="5"/>
      <c r="T136" s="210"/>
      <c r="U136" s="231"/>
      <c r="V136" s="94"/>
      <c r="W136" s="94"/>
      <c r="X136" s="233"/>
      <c r="Y136" s="79"/>
      <c r="Z136" s="79"/>
      <c r="AA136" s="79"/>
      <c r="AB136" s="84"/>
      <c r="AC136" s="179"/>
      <c r="AD136" s="85"/>
      <c r="AE136" s="47">
        <f>A136</f>
        <v>0</v>
      </c>
      <c r="AF136" s="22">
        <f t="shared" si="15"/>
        <v>0</v>
      </c>
      <c r="AG136" s="35">
        <f t="shared" si="16"/>
        <v>0</v>
      </c>
      <c r="AH136" s="34">
        <f t="shared" si="17"/>
        <v>0</v>
      </c>
      <c r="AI136" s="34">
        <f t="shared" si="18"/>
        <v>0</v>
      </c>
      <c r="AJ136" s="37">
        <f t="shared" si="19"/>
        <v>0</v>
      </c>
      <c r="AK136" s="36">
        <f t="shared" si="20"/>
        <v>0</v>
      </c>
      <c r="AL136" s="38">
        <f t="shared" si="21"/>
        <v>0</v>
      </c>
      <c r="AM136" s="36">
        <f t="shared" si="22"/>
        <v>0</v>
      </c>
      <c r="AN136" s="36">
        <f t="shared" si="23"/>
        <v>0</v>
      </c>
    </row>
    <row r="137" spans="1:40" ht="17.25" customHeight="1">
      <c r="A137" s="100"/>
      <c r="B137" s="100"/>
      <c r="C137" s="100"/>
      <c r="D137" s="100"/>
      <c r="E137" s="100"/>
      <c r="F137" s="100"/>
      <c r="G137" s="100"/>
      <c r="H137" s="100"/>
      <c r="I137" s="100"/>
      <c r="J137" s="100"/>
      <c r="M137" s="8"/>
      <c r="N137" s="5"/>
      <c r="O137" s="5"/>
      <c r="P137" s="5"/>
      <c r="Q137" s="5"/>
      <c r="R137" s="4"/>
      <c r="S137" s="5"/>
      <c r="T137" s="159"/>
      <c r="U137" s="181"/>
      <c r="V137" s="79"/>
      <c r="W137" s="79"/>
      <c r="X137" s="234"/>
      <c r="Y137" s="79"/>
      <c r="Z137" s="79"/>
      <c r="AA137" s="79"/>
      <c r="AB137" s="84"/>
      <c r="AC137" s="84"/>
      <c r="AD137" s="85"/>
      <c r="AE137" s="47">
        <f>A137</f>
        <v>0</v>
      </c>
      <c r="AF137" s="22">
        <f t="shared" si="15"/>
        <v>0</v>
      </c>
      <c r="AG137" s="35">
        <f t="shared" si="16"/>
        <v>0</v>
      </c>
      <c r="AH137" s="34">
        <f t="shared" si="17"/>
        <v>0</v>
      </c>
      <c r="AI137" s="34">
        <f t="shared" si="18"/>
        <v>0</v>
      </c>
      <c r="AJ137" s="37">
        <f t="shared" si="19"/>
        <v>0</v>
      </c>
      <c r="AK137" s="36">
        <f t="shared" si="20"/>
        <v>0</v>
      </c>
      <c r="AL137" s="38">
        <f t="shared" si="21"/>
        <v>0</v>
      </c>
      <c r="AM137" s="36">
        <f t="shared" si="22"/>
        <v>0</v>
      </c>
      <c r="AN137" s="36">
        <f t="shared" si="23"/>
        <v>0</v>
      </c>
    </row>
    <row r="138" spans="1:40" ht="19.5" customHeight="1">
      <c r="A138" s="100"/>
      <c r="B138" s="100"/>
      <c r="C138" s="100"/>
      <c r="D138" s="100"/>
      <c r="E138" s="100"/>
      <c r="F138" s="100"/>
      <c r="G138" s="100"/>
      <c r="H138" s="100"/>
      <c r="I138" s="100"/>
      <c r="J138" s="100"/>
      <c r="M138" s="8"/>
      <c r="N138" s="5"/>
      <c r="O138" s="5"/>
      <c r="P138" s="5"/>
      <c r="Q138" s="5"/>
      <c r="R138" s="4"/>
      <c r="S138" s="5"/>
      <c r="T138" s="159"/>
      <c r="V138" s="79"/>
      <c r="W138" s="79"/>
      <c r="X138" s="207"/>
      <c r="Y138" s="82"/>
      <c r="Z138" s="79"/>
      <c r="AA138" s="79"/>
      <c r="AB138" s="84"/>
      <c r="AC138" s="131"/>
      <c r="AD138" s="216"/>
      <c r="AE138" s="47">
        <f>A138</f>
        <v>0</v>
      </c>
      <c r="AF138" s="22">
        <f t="shared" si="15"/>
        <v>0</v>
      </c>
      <c r="AG138" s="35">
        <f t="shared" si="16"/>
        <v>0</v>
      </c>
      <c r="AH138" s="34">
        <f t="shared" si="17"/>
        <v>0</v>
      </c>
      <c r="AI138" s="34">
        <f t="shared" si="18"/>
        <v>0</v>
      </c>
      <c r="AJ138" s="37">
        <f t="shared" si="19"/>
        <v>0</v>
      </c>
      <c r="AK138" s="36">
        <f t="shared" si="20"/>
        <v>0</v>
      </c>
      <c r="AL138" s="38">
        <f t="shared" si="21"/>
        <v>0</v>
      </c>
      <c r="AM138" s="36">
        <f t="shared" si="22"/>
        <v>0</v>
      </c>
      <c r="AN138" s="36">
        <f t="shared" si="23"/>
        <v>0</v>
      </c>
    </row>
    <row r="139" spans="1:40" ht="24" customHeight="1">
      <c r="A139" s="100"/>
      <c r="B139" s="100"/>
      <c r="C139" s="100"/>
      <c r="D139" s="100"/>
      <c r="E139" s="100"/>
      <c r="F139" s="100"/>
      <c r="G139" s="100"/>
      <c r="H139" s="100"/>
      <c r="I139" s="100"/>
      <c r="J139" s="100"/>
      <c r="M139" s="8"/>
      <c r="N139" s="5"/>
      <c r="O139" s="5"/>
      <c r="P139" s="5"/>
      <c r="Q139" s="5"/>
      <c r="R139" s="4"/>
      <c r="S139" s="5"/>
      <c r="T139" s="213"/>
      <c r="U139" s="131"/>
      <c r="V139" s="141"/>
      <c r="W139" s="79"/>
      <c r="X139" s="207"/>
      <c r="Y139" s="82"/>
      <c r="Z139" s="79"/>
      <c r="AA139" s="79"/>
      <c r="AB139" s="84"/>
      <c r="AC139" s="131"/>
      <c r="AD139" s="85"/>
      <c r="AE139" s="47"/>
      <c r="AF139" s="22"/>
      <c r="AG139" s="35"/>
      <c r="AH139" s="34"/>
      <c r="AI139" s="34"/>
      <c r="AJ139" s="37"/>
      <c r="AK139" s="36"/>
      <c r="AL139" s="38"/>
      <c r="AM139" s="36"/>
      <c r="AN139" s="36"/>
    </row>
    <row r="140" spans="1:40" ht="27" customHeight="1" thickBot="1">
      <c r="A140" s="100"/>
      <c r="B140" s="100"/>
      <c r="C140" s="100"/>
      <c r="D140" s="100"/>
      <c r="E140" s="100"/>
      <c r="F140" s="100"/>
      <c r="G140" s="100"/>
      <c r="H140" s="100"/>
      <c r="I140" s="100"/>
      <c r="J140" s="100"/>
      <c r="M140" s="8"/>
      <c r="N140" s="5"/>
      <c r="O140" s="5"/>
      <c r="P140" s="5"/>
      <c r="Q140" s="5"/>
      <c r="R140" s="4"/>
      <c r="S140" s="5"/>
      <c r="T140" s="164"/>
      <c r="U140" s="152"/>
      <c r="V140" s="166"/>
      <c r="W140" s="33"/>
      <c r="X140" s="208"/>
      <c r="Y140" s="83"/>
      <c r="Z140" s="136"/>
      <c r="AA140" s="33"/>
      <c r="AB140" s="136"/>
      <c r="AC140" s="209"/>
      <c r="AD140" s="217"/>
      <c r="AE140" s="47">
        <f>A140</f>
        <v>0</v>
      </c>
      <c r="AF140" s="22">
        <f t="shared" si="15"/>
        <v>0</v>
      </c>
      <c r="AG140" s="35">
        <f t="shared" si="16"/>
        <v>0</v>
      </c>
      <c r="AH140" s="34">
        <f t="shared" si="17"/>
        <v>0</v>
      </c>
      <c r="AI140" s="34">
        <f t="shared" si="18"/>
        <v>0</v>
      </c>
      <c r="AJ140" s="37">
        <f t="shared" si="19"/>
        <v>0</v>
      </c>
      <c r="AK140" s="36">
        <f t="shared" si="20"/>
        <v>0</v>
      </c>
      <c r="AL140" s="38">
        <f t="shared" si="21"/>
        <v>0</v>
      </c>
      <c r="AM140" s="36">
        <f t="shared" si="22"/>
        <v>0</v>
      </c>
      <c r="AN140" s="36">
        <f t="shared" si="23"/>
        <v>0</v>
      </c>
    </row>
    <row r="141" spans="1:57" s="1" customFormat="1" ht="4.5" customHeight="1" thickBot="1">
      <c r="A141" s="100"/>
      <c r="B141" s="100"/>
      <c r="C141" s="100"/>
      <c r="D141" s="100"/>
      <c r="E141" s="100"/>
      <c r="F141" s="100"/>
      <c r="G141" s="100"/>
      <c r="H141" s="100"/>
      <c r="I141" s="100"/>
      <c r="J141" s="100"/>
      <c r="K141" s="9"/>
      <c r="L141" s="9"/>
      <c r="M141" s="130"/>
      <c r="N141" s="12"/>
      <c r="O141" s="12"/>
      <c r="P141" s="12"/>
      <c r="Q141" s="12"/>
      <c r="R141" s="4"/>
      <c r="S141" s="12"/>
      <c r="T141" s="24"/>
      <c r="U141" s="24"/>
      <c r="V141" s="24"/>
      <c r="W141" s="28"/>
      <c r="X141" s="28"/>
      <c r="Y141" s="28"/>
      <c r="Z141" s="28"/>
      <c r="AA141" s="28"/>
      <c r="AB141" s="28"/>
      <c r="AC141" s="28"/>
      <c r="AD141" s="24"/>
      <c r="AE141" s="24"/>
      <c r="AF141" s="24"/>
      <c r="AG141" s="24"/>
      <c r="AH141" s="24"/>
      <c r="AI141" s="24"/>
      <c r="AJ141" s="24"/>
      <c r="AK141" s="24"/>
      <c r="AL141" s="24"/>
      <c r="AM141" s="24"/>
      <c r="AN141" s="24"/>
      <c r="AO141" s="27"/>
      <c r="AP141" s="11"/>
      <c r="AQ141" s="11"/>
      <c r="AR141" s="11"/>
      <c r="AS141" s="11"/>
      <c r="AT141" s="11"/>
      <c r="AU141" s="11"/>
      <c r="AV141" s="11"/>
      <c r="AW141" s="11"/>
      <c r="AX141" s="11"/>
      <c r="AY141" s="11"/>
      <c r="AZ141" s="11"/>
      <c r="BA141" s="11"/>
      <c r="BB141" s="11"/>
      <c r="BC141" s="11"/>
      <c r="BD141" s="11"/>
      <c r="BE141" s="11"/>
    </row>
    <row r="142" spans="1:40" ht="18.75" customHeight="1">
      <c r="A142" s="100"/>
      <c r="B142" s="100"/>
      <c r="C142" s="100"/>
      <c r="D142" s="100"/>
      <c r="E142" s="100"/>
      <c r="F142" s="100"/>
      <c r="G142" s="100"/>
      <c r="H142" s="100"/>
      <c r="I142" s="100"/>
      <c r="J142" s="100"/>
      <c r="N142" s="5"/>
      <c r="O142" s="5"/>
      <c r="P142" s="5"/>
      <c r="Q142" s="5"/>
      <c r="R142" s="4"/>
      <c r="S142" s="416" t="s">
        <v>0</v>
      </c>
      <c r="T142" s="440">
        <f>A1</f>
        <v>2024</v>
      </c>
      <c r="U142" s="508" t="s">
        <v>36</v>
      </c>
      <c r="V142" s="750" t="str">
        <f>B3</f>
        <v>rev. 1.02.24 for travel after 01/01/24</v>
      </c>
      <c r="W142" s="509"/>
      <c r="X142" s="510"/>
      <c r="Y142" s="510"/>
      <c r="Z142" s="510"/>
      <c r="AA142" s="510"/>
      <c r="AB142" s="510"/>
      <c r="AC142" s="510"/>
      <c r="AD142" s="511"/>
      <c r="AE142" s="13"/>
      <c r="AF142" s="13"/>
      <c r="AG142" s="13"/>
      <c r="AH142" s="13"/>
      <c r="AI142" s="13"/>
      <c r="AJ142" s="13"/>
      <c r="AK142" s="13"/>
      <c r="AL142" s="13"/>
      <c r="AM142" s="13"/>
      <c r="AN142" s="13"/>
    </row>
    <row r="143" spans="1:40" ht="13.5" customHeight="1">
      <c r="A143" s="100"/>
      <c r="B143" s="100"/>
      <c r="C143" s="100"/>
      <c r="D143" s="100"/>
      <c r="E143" s="100"/>
      <c r="F143" s="100"/>
      <c r="G143" s="100"/>
      <c r="H143" s="100"/>
      <c r="I143" s="100"/>
      <c r="J143" s="100"/>
      <c r="N143" s="5"/>
      <c r="O143" s="5"/>
      <c r="P143" s="5"/>
      <c r="Q143" s="5"/>
      <c r="R143" s="4"/>
      <c r="S143" s="5"/>
      <c r="T143" s="515" t="s">
        <v>152</v>
      </c>
      <c r="U143" s="516">
        <f>F25</f>
        <v>0</v>
      </c>
      <c r="V143" s="512"/>
      <c r="W143" s="513"/>
      <c r="X143" s="92"/>
      <c r="Y143" s="92"/>
      <c r="Z143" s="92"/>
      <c r="AA143" s="92"/>
      <c r="AB143" s="92"/>
      <c r="AC143" s="92"/>
      <c r="AD143" s="514"/>
      <c r="AE143" s="13"/>
      <c r="AF143" s="13"/>
      <c r="AG143" s="13"/>
      <c r="AH143" s="13"/>
      <c r="AI143" s="13"/>
      <c r="AJ143" s="13"/>
      <c r="AK143" s="13"/>
      <c r="AL143" s="13"/>
      <c r="AM143" s="13"/>
      <c r="AN143" s="13"/>
    </row>
    <row r="144" spans="1:40" ht="13.5" customHeight="1">
      <c r="A144" s="100"/>
      <c r="B144" s="100"/>
      <c r="C144" s="100"/>
      <c r="D144" s="100"/>
      <c r="E144" s="100"/>
      <c r="F144" s="100"/>
      <c r="G144" s="100"/>
      <c r="H144" s="100"/>
      <c r="I144" s="100"/>
      <c r="J144" s="100"/>
      <c r="N144" s="5"/>
      <c r="O144" s="5"/>
      <c r="P144" s="5"/>
      <c r="Q144" s="5"/>
      <c r="R144" s="4"/>
      <c r="S144" s="5"/>
      <c r="T144" s="517"/>
      <c r="U144" s="518"/>
      <c r="V144" s="512"/>
      <c r="W144" s="513"/>
      <c r="X144" s="92"/>
      <c r="Y144" s="92"/>
      <c r="Z144" s="92"/>
      <c r="AA144" s="92"/>
      <c r="AB144" s="92"/>
      <c r="AC144" s="92"/>
      <c r="AD144" s="514"/>
      <c r="AE144" s="13"/>
      <c r="AF144" s="13"/>
      <c r="AG144" s="13"/>
      <c r="AH144" s="13"/>
      <c r="AI144" s="13"/>
      <c r="AJ144" s="13"/>
      <c r="AK144" s="13"/>
      <c r="AL144" s="13"/>
      <c r="AM144" s="13"/>
      <c r="AN144" s="13"/>
    </row>
    <row r="145" spans="1:40" ht="13.5" customHeight="1">
      <c r="A145" s="100"/>
      <c r="B145" s="100"/>
      <c r="C145" s="100"/>
      <c r="D145" s="100"/>
      <c r="E145" s="100"/>
      <c r="F145" s="100"/>
      <c r="G145" s="100"/>
      <c r="H145" s="100"/>
      <c r="I145" s="100"/>
      <c r="J145" s="100"/>
      <c r="N145" s="5"/>
      <c r="O145" s="5"/>
      <c r="P145" s="5"/>
      <c r="Q145" s="5"/>
      <c r="R145" s="4"/>
      <c r="S145" s="5"/>
      <c r="T145" s="520" t="s">
        <v>163</v>
      </c>
      <c r="V145" s="519">
        <f>C4</f>
        <v>0</v>
      </c>
      <c r="W145" s="513"/>
      <c r="X145" s="92"/>
      <c r="Y145" s="92"/>
      <c r="Z145" s="92"/>
      <c r="AA145" s="92"/>
      <c r="AB145" s="92"/>
      <c r="AC145" s="92"/>
      <c r="AD145" s="514"/>
      <c r="AE145" s="13"/>
      <c r="AF145" s="13"/>
      <c r="AG145" s="13"/>
      <c r="AH145" s="13"/>
      <c r="AI145" s="13"/>
      <c r="AJ145" s="13"/>
      <c r="AK145" s="13"/>
      <c r="AL145" s="13"/>
      <c r="AM145" s="13"/>
      <c r="AN145" s="13"/>
    </row>
    <row r="146" spans="1:40" ht="14.25" customHeight="1">
      <c r="A146" s="100"/>
      <c r="B146" s="100"/>
      <c r="C146" s="100"/>
      <c r="D146" s="100"/>
      <c r="E146" s="100"/>
      <c r="F146" s="100"/>
      <c r="G146" s="100"/>
      <c r="H146" s="100"/>
      <c r="I146" s="100"/>
      <c r="J146" s="100"/>
      <c r="N146" s="5"/>
      <c r="O146" s="5"/>
      <c r="P146" s="5"/>
      <c r="Q146" s="5"/>
      <c r="R146" s="4"/>
      <c r="S146" s="5"/>
      <c r="U146" s="522">
        <f>B5</f>
        <v>0</v>
      </c>
      <c r="V146" s="512"/>
      <c r="W146" s="513"/>
      <c r="X146" s="92"/>
      <c r="Y146" s="92"/>
      <c r="Z146" s="92"/>
      <c r="AA146" s="92"/>
      <c r="AB146" s="92"/>
      <c r="AC146" s="92"/>
      <c r="AD146" s="514"/>
      <c r="AE146" s="13"/>
      <c r="AF146" s="13"/>
      <c r="AG146" s="13"/>
      <c r="AH146" s="13"/>
      <c r="AI146" s="13"/>
      <c r="AJ146" s="13"/>
      <c r="AK146" s="13"/>
      <c r="AL146" s="13"/>
      <c r="AM146" s="13"/>
      <c r="AN146" s="13"/>
    </row>
    <row r="147" spans="1:40" ht="13.5" customHeight="1">
      <c r="A147" s="100"/>
      <c r="B147" s="100"/>
      <c r="C147" s="100"/>
      <c r="D147" s="100"/>
      <c r="E147" s="100"/>
      <c r="F147" s="100"/>
      <c r="G147" s="100"/>
      <c r="H147" s="100"/>
      <c r="I147" s="100"/>
      <c r="J147" s="100"/>
      <c r="N147" s="5"/>
      <c r="O147" s="5"/>
      <c r="P147" s="5"/>
      <c r="Q147" s="5"/>
      <c r="R147" s="4"/>
      <c r="S147" s="5"/>
      <c r="T147" s="512"/>
      <c r="U147" s="521">
        <f>B6</f>
        <v>0</v>
      </c>
      <c r="V147" s="512"/>
      <c r="W147" s="513"/>
      <c r="X147" s="92"/>
      <c r="Y147" s="950">
        <f>IF(OR(D9="y",D9="Yes",D9="x"),"Yes",IF(D9="","","No"))</f>
      </c>
      <c r="Z147" s="950"/>
      <c r="AA147" s="950"/>
      <c r="AC147" s="228"/>
      <c r="AD147" s="514"/>
      <c r="AE147" s="13"/>
      <c r="AF147" s="13"/>
      <c r="AG147" s="13"/>
      <c r="AH147" s="13"/>
      <c r="AI147" s="13"/>
      <c r="AJ147" s="13"/>
      <c r="AK147" s="13"/>
      <c r="AL147" s="13"/>
      <c r="AM147" s="13"/>
      <c r="AN147" s="13"/>
    </row>
    <row r="148" spans="1:40" ht="13.5" customHeight="1">
      <c r="A148" s="100"/>
      <c r="B148" s="100"/>
      <c r="C148" s="100"/>
      <c r="D148" s="100"/>
      <c r="E148" s="100"/>
      <c r="F148" s="100"/>
      <c r="G148" s="100"/>
      <c r="H148" s="100"/>
      <c r="I148" s="100"/>
      <c r="J148" s="100"/>
      <c r="N148" s="5"/>
      <c r="O148" s="5"/>
      <c r="P148" s="5"/>
      <c r="Q148" s="5"/>
      <c r="R148" s="4"/>
      <c r="S148" s="5"/>
      <c r="T148" s="523" t="s">
        <v>73</v>
      </c>
      <c r="U148" s="521">
        <f>B7</f>
        <v>0</v>
      </c>
      <c r="V148" s="512"/>
      <c r="W148" s="513"/>
      <c r="X148" s="92"/>
      <c r="Y148" s="92"/>
      <c r="Z148" s="92"/>
      <c r="AA148" s="92"/>
      <c r="AB148" s="92"/>
      <c r="AC148" s="92"/>
      <c r="AD148" s="514"/>
      <c r="AE148" s="13"/>
      <c r="AF148" s="13"/>
      <c r="AG148" s="13"/>
      <c r="AH148" s="13"/>
      <c r="AI148" s="13"/>
      <c r="AJ148" s="13"/>
      <c r="AK148" s="13"/>
      <c r="AL148" s="13"/>
      <c r="AM148" s="13"/>
      <c r="AN148" s="13"/>
    </row>
    <row r="149" spans="1:40" ht="13.5" customHeight="1">
      <c r="A149" s="100"/>
      <c r="B149" s="100"/>
      <c r="C149" s="100"/>
      <c r="D149" s="100"/>
      <c r="E149" s="134"/>
      <c r="F149" s="134"/>
      <c r="G149" s="134"/>
      <c r="H149" s="135"/>
      <c r="I149" s="134"/>
      <c r="J149" s="100"/>
      <c r="N149" s="5"/>
      <c r="O149" s="5"/>
      <c r="P149" s="5"/>
      <c r="Q149" s="5"/>
      <c r="R149" s="4"/>
      <c r="S149" s="5"/>
      <c r="U149" s="811">
        <f>B8</f>
        <v>0</v>
      </c>
      <c r="V149" s="512"/>
      <c r="W149" s="513"/>
      <c r="X149" s="92"/>
      <c r="Y149" s="92"/>
      <c r="Z149" s="92"/>
      <c r="AA149" s="92"/>
      <c r="AB149" s="92"/>
      <c r="AC149" s="92"/>
      <c r="AD149" s="514"/>
      <c r="AE149" s="13"/>
      <c r="AF149" s="13"/>
      <c r="AG149" s="13"/>
      <c r="AH149" s="13"/>
      <c r="AI149" s="13"/>
      <c r="AJ149" s="13"/>
      <c r="AK149" s="13"/>
      <c r="AL149" s="13"/>
      <c r="AM149" s="13"/>
      <c r="AN149" s="13"/>
    </row>
    <row r="150" spans="1:40" ht="13.5" customHeight="1">
      <c r="A150" s="100"/>
      <c r="B150" s="100"/>
      <c r="C150" s="100"/>
      <c r="D150" s="100"/>
      <c r="E150" s="134"/>
      <c r="F150" s="134"/>
      <c r="G150" s="134"/>
      <c r="H150" s="135"/>
      <c r="I150" s="134"/>
      <c r="J150" s="100"/>
      <c r="N150" s="5"/>
      <c r="O150" s="5"/>
      <c r="P150" s="5"/>
      <c r="Q150" s="5"/>
      <c r="R150" s="4"/>
      <c r="S150" s="5"/>
      <c r="T150" s="523" t="s">
        <v>3</v>
      </c>
      <c r="U150" s="521">
        <f>B9</f>
        <v>0</v>
      </c>
      <c r="V150" s="512"/>
      <c r="W150" s="524"/>
      <c r="X150" s="525"/>
      <c r="Y150" s="525"/>
      <c r="Z150" s="525"/>
      <c r="AA150" s="526"/>
      <c r="AB150" s="525"/>
      <c r="AC150" s="92"/>
      <c r="AD150" s="514"/>
      <c r="AE150" s="45"/>
      <c r="AF150" s="13"/>
      <c r="AG150" s="13"/>
      <c r="AH150" s="13"/>
      <c r="AI150" s="13"/>
      <c r="AJ150" s="13"/>
      <c r="AK150" s="13"/>
      <c r="AL150" s="13"/>
      <c r="AM150" s="13"/>
      <c r="AN150" s="13"/>
    </row>
    <row r="151" spans="1:40" ht="15" customHeight="1" thickBot="1">
      <c r="A151" s="100"/>
      <c r="B151" s="100"/>
      <c r="C151" s="100"/>
      <c r="D151" s="100"/>
      <c r="E151" s="134"/>
      <c r="F151" s="134"/>
      <c r="G151" s="134"/>
      <c r="H151" s="135"/>
      <c r="I151" s="134"/>
      <c r="J151" s="132"/>
      <c r="N151" s="5"/>
      <c r="O151" s="5"/>
      <c r="P151" s="5"/>
      <c r="Q151" s="5"/>
      <c r="R151" s="4"/>
      <c r="S151" s="5"/>
      <c r="T151" s="298" t="s">
        <v>37</v>
      </c>
      <c r="V151" s="512"/>
      <c r="W151" s="527"/>
      <c r="X151" s="528"/>
      <c r="Y151" s="529">
        <f>B6</f>
        <v>0</v>
      </c>
      <c r="Z151" s="152"/>
      <c r="AA151" s="530"/>
      <c r="AB151" s="531"/>
      <c r="AC151" s="528"/>
      <c r="AD151" s="532"/>
      <c r="AE151" s="45"/>
      <c r="AF151" s="13"/>
      <c r="AG151" s="13"/>
      <c r="AH151" s="13"/>
      <c r="AI151" s="13"/>
      <c r="AJ151" s="13"/>
      <c r="AK151" s="13"/>
      <c r="AL151" s="13"/>
      <c r="AM151" s="13"/>
      <c r="AN151" s="13"/>
    </row>
    <row r="152" spans="1:40" ht="13.5" customHeight="1">
      <c r="A152" s="133"/>
      <c r="B152" s="134"/>
      <c r="C152" s="134"/>
      <c r="D152" s="134"/>
      <c r="E152" s="134"/>
      <c r="F152" s="134"/>
      <c r="G152" s="134"/>
      <c r="H152" s="135"/>
      <c r="I152" s="134"/>
      <c r="J152" s="134"/>
      <c r="N152" s="5"/>
      <c r="O152" s="5"/>
      <c r="P152" s="5"/>
      <c r="Q152" s="5"/>
      <c r="R152" s="4"/>
      <c r="S152" s="5"/>
      <c r="U152" s="190">
        <f>B11</f>
        <v>0</v>
      </c>
      <c r="V152" s="228"/>
      <c r="W152" s="98"/>
      <c r="X152" s="98"/>
      <c r="Y152" s="98"/>
      <c r="Z152" s="98"/>
      <c r="AA152" s="98"/>
      <c r="AB152" s="98"/>
      <c r="AC152" s="98"/>
      <c r="AD152" s="228"/>
      <c r="AE152" s="45"/>
      <c r="AF152" s="13"/>
      <c r="AG152" s="13"/>
      <c r="AH152" s="13"/>
      <c r="AI152" s="13"/>
      <c r="AJ152" s="13"/>
      <c r="AK152" s="13"/>
      <c r="AL152" s="13"/>
      <c r="AM152" s="13"/>
      <c r="AN152" s="13"/>
    </row>
    <row r="153" spans="1:40" ht="13.5" customHeight="1">
      <c r="A153" s="133"/>
      <c r="B153" s="134"/>
      <c r="C153" s="134"/>
      <c r="D153" s="134"/>
      <c r="E153" s="134"/>
      <c r="F153" s="134"/>
      <c r="G153" s="134"/>
      <c r="H153" s="135"/>
      <c r="I153" s="134"/>
      <c r="J153" s="134"/>
      <c r="N153" s="5"/>
      <c r="O153" s="5"/>
      <c r="P153" s="5"/>
      <c r="Q153" s="5"/>
      <c r="R153" s="4"/>
      <c r="S153" s="5"/>
      <c r="T153" s="512"/>
      <c r="U153" s="533">
        <f>B12</f>
        <v>0</v>
      </c>
      <c r="V153" s="98"/>
      <c r="W153" s="228"/>
      <c r="X153" s="221"/>
      <c r="Y153" s="221"/>
      <c r="Z153" s="221"/>
      <c r="AA153" s="221"/>
      <c r="AB153" s="221"/>
      <c r="AC153" s="221"/>
      <c r="AD153" s="98"/>
      <c r="AE153" s="45"/>
      <c r="AF153" s="13"/>
      <c r="AG153" s="13"/>
      <c r="AH153" s="13"/>
      <c r="AI153" s="13"/>
      <c r="AJ153" s="13"/>
      <c r="AK153" s="13"/>
      <c r="AL153" s="13"/>
      <c r="AM153" s="13"/>
      <c r="AN153" s="13"/>
    </row>
    <row r="154" spans="1:40" ht="13.5" customHeight="1">
      <c r="A154" s="133"/>
      <c r="B154" s="134"/>
      <c r="C154" s="134"/>
      <c r="D154" s="134"/>
      <c r="E154" s="134"/>
      <c r="F154" s="134"/>
      <c r="G154" s="134"/>
      <c r="H154" s="135"/>
      <c r="I154" s="134"/>
      <c r="J154" s="134"/>
      <c r="N154" s="809">
        <f>IF(ISBLANK(A14),"","+Air")</f>
      </c>
      <c r="O154" s="5"/>
      <c r="P154" s="5"/>
      <c r="Q154" s="5"/>
      <c r="R154" s="4"/>
      <c r="S154" s="5"/>
      <c r="T154" s="534" t="s">
        <v>83</v>
      </c>
      <c r="U154" s="948">
        <f>C230</f>
      </c>
      <c r="V154" s="948"/>
      <c r="W154" s="948"/>
      <c r="X154" s="98" t="s">
        <v>101</v>
      </c>
      <c r="Y154" s="98"/>
      <c r="Z154" s="98"/>
      <c r="AA154" s="98"/>
      <c r="AB154" s="98"/>
      <c r="AC154" s="98" t="s">
        <v>13</v>
      </c>
      <c r="AD154" s="228"/>
      <c r="AE154" s="45"/>
      <c r="AF154" s="13"/>
      <c r="AG154" s="13"/>
      <c r="AH154" s="13"/>
      <c r="AI154" s="13"/>
      <c r="AJ154" s="13"/>
      <c r="AK154" s="13"/>
      <c r="AL154" s="13"/>
      <c r="AM154" s="13"/>
      <c r="AN154" s="13"/>
    </row>
    <row r="155" spans="1:40" ht="13.5" customHeight="1">
      <c r="A155" s="133"/>
      <c r="B155" s="134"/>
      <c r="C155" s="134"/>
      <c r="D155" s="134"/>
      <c r="E155" s="134"/>
      <c r="F155" s="134"/>
      <c r="G155" s="134"/>
      <c r="H155" s="135"/>
      <c r="I155" s="134"/>
      <c r="J155" s="134"/>
      <c r="N155" s="809">
        <f>IF(ISBLANK(A15),"","+Rail")</f>
      </c>
      <c r="O155" s="5"/>
      <c r="P155" s="5"/>
      <c r="Q155" s="5"/>
      <c r="R155" s="4"/>
      <c r="S155" s="5"/>
      <c r="U155" s="948"/>
      <c r="V155" s="948"/>
      <c r="W155" s="948"/>
      <c r="X155" s="228"/>
      <c r="Y155" s="228"/>
      <c r="Z155" s="228"/>
      <c r="AA155" s="228"/>
      <c r="AB155" s="228"/>
      <c r="AC155" s="228"/>
      <c r="AD155" s="228"/>
      <c r="AE155" s="13"/>
      <c r="AF155" s="13"/>
      <c r="AG155" s="13"/>
      <c r="AH155" s="13"/>
      <c r="AI155" s="13"/>
      <c r="AJ155" s="13"/>
      <c r="AK155" s="13"/>
      <c r="AL155" s="13"/>
      <c r="AM155" s="13"/>
      <c r="AN155" s="13"/>
    </row>
    <row r="156" spans="1:40" ht="13.5">
      <c r="A156" s="133"/>
      <c r="B156" s="134"/>
      <c r="C156" s="134"/>
      <c r="D156" s="134"/>
      <c r="E156" s="134"/>
      <c r="F156" s="134"/>
      <c r="G156" s="134"/>
      <c r="H156" s="135"/>
      <c r="I156" s="134"/>
      <c r="J156" s="134"/>
      <c r="N156" s="809">
        <f>IF(ISBLANK(A25),"","+Other")</f>
      </c>
      <c r="O156" s="5"/>
      <c r="P156" s="5"/>
      <c r="Q156" s="5"/>
      <c r="R156" s="4"/>
      <c r="S156" s="5"/>
      <c r="T156" s="534" t="s">
        <v>85</v>
      </c>
      <c r="U156" s="949" t="str">
        <f>IF(D189="",N158,CONCATENATE(N158," ",D189))</f>
        <v>  </v>
      </c>
      <c r="V156" s="949"/>
      <c r="W156" s="949"/>
      <c r="X156" s="166"/>
      <c r="Y156" s="166"/>
      <c r="Z156" s="228"/>
      <c r="AA156" s="228"/>
      <c r="AB156" s="535" t="s">
        <v>0</v>
      </c>
      <c r="AC156" s="536" t="s">
        <v>0</v>
      </c>
      <c r="AD156" s="525"/>
      <c r="AE156" s="13"/>
      <c r="AF156" s="13"/>
      <c r="AG156" s="13"/>
      <c r="AH156" s="13"/>
      <c r="AI156" s="13"/>
      <c r="AJ156" s="13"/>
      <c r="AK156" s="13"/>
      <c r="AL156" s="13"/>
      <c r="AM156" s="13"/>
      <c r="AN156" s="13"/>
    </row>
    <row r="157" spans="1:40" ht="15" customHeight="1">
      <c r="A157" s="133"/>
      <c r="B157" s="134"/>
      <c r="C157" s="134"/>
      <c r="D157" s="134"/>
      <c r="E157" s="138"/>
      <c r="F157" s="138"/>
      <c r="G157" s="138"/>
      <c r="H157" s="139"/>
      <c r="I157" s="138"/>
      <c r="J157" s="134"/>
      <c r="O157" s="5"/>
      <c r="P157" s="5"/>
      <c r="Q157" s="5"/>
      <c r="R157" s="4"/>
      <c r="S157" s="5"/>
      <c r="U157" s="949"/>
      <c r="V157" s="949"/>
      <c r="W157" s="949"/>
      <c r="X157" s="221"/>
      <c r="Y157" s="221"/>
      <c r="Z157" s="221"/>
      <c r="AA157" s="221"/>
      <c r="AB157" s="221"/>
      <c r="AC157" s="221"/>
      <c r="AD157" s="525"/>
      <c r="AE157" s="13"/>
      <c r="AF157" s="13"/>
      <c r="AG157" s="13"/>
      <c r="AH157" s="13"/>
      <c r="AI157" s="13"/>
      <c r="AJ157" s="13"/>
      <c r="AK157" s="13"/>
      <c r="AL157" s="13"/>
      <c r="AM157" s="13"/>
      <c r="AN157" s="13"/>
    </row>
    <row r="158" spans="1:40" ht="15" customHeight="1">
      <c r="A158" s="133"/>
      <c r="B158" s="134"/>
      <c r="C158" s="134"/>
      <c r="D158" s="134"/>
      <c r="E158" s="134"/>
      <c r="F158" s="134"/>
      <c r="G158" s="134"/>
      <c r="H158" s="135"/>
      <c r="I158" s="134"/>
      <c r="J158" s="134"/>
      <c r="N158" s="810" t="str">
        <f>CONCATENATE(N154," ",N155," ",N156)</f>
        <v>  </v>
      </c>
      <c r="O158" s="5"/>
      <c r="P158" s="5"/>
      <c r="Q158" s="5"/>
      <c r="R158" s="4"/>
      <c r="S158" s="5"/>
      <c r="U158" s="949"/>
      <c r="V158" s="949"/>
      <c r="W158" s="949"/>
      <c r="X158" s="166" t="s">
        <v>155</v>
      </c>
      <c r="Y158" s="166"/>
      <c r="Z158" s="228"/>
      <c r="AA158" s="228"/>
      <c r="AB158" s="536"/>
      <c r="AC158" s="537" t="s">
        <v>13</v>
      </c>
      <c r="AD158" s="525"/>
      <c r="AE158" s="13"/>
      <c r="AF158" s="13"/>
      <c r="AG158" s="13"/>
      <c r="AH158" s="13"/>
      <c r="AI158" s="13"/>
      <c r="AJ158" s="13"/>
      <c r="AK158" s="13"/>
      <c r="AL158" s="13"/>
      <c r="AM158" s="13"/>
      <c r="AN158" s="13"/>
    </row>
    <row r="159" spans="1:40" ht="3" customHeight="1" thickBot="1">
      <c r="A159" s="133"/>
      <c r="B159" s="134"/>
      <c r="C159" s="134"/>
      <c r="D159" s="134"/>
      <c r="E159" s="134"/>
      <c r="F159" s="134"/>
      <c r="G159" s="134"/>
      <c r="H159" s="135"/>
      <c r="I159" s="134"/>
      <c r="J159" s="134"/>
      <c r="O159" s="5"/>
      <c r="P159" s="5"/>
      <c r="Q159" s="5"/>
      <c r="R159" s="4"/>
      <c r="S159" s="5"/>
      <c r="T159" s="534"/>
      <c r="U159" s="734"/>
      <c r="V159" s="734"/>
      <c r="W159" s="166"/>
      <c r="X159" s="166"/>
      <c r="Y159" s="166"/>
      <c r="Z159" s="228"/>
      <c r="AA159" s="228"/>
      <c r="AB159" s="536"/>
      <c r="AC159" s="536"/>
      <c r="AD159" s="525"/>
      <c r="AE159" s="13"/>
      <c r="AF159" s="13"/>
      <c r="AG159" s="13"/>
      <c r="AH159" s="13"/>
      <c r="AI159" s="13"/>
      <c r="AJ159" s="13"/>
      <c r="AK159" s="13"/>
      <c r="AL159" s="13"/>
      <c r="AM159" s="13"/>
      <c r="AN159" s="13"/>
    </row>
    <row r="160" spans="1:57" s="91" customFormat="1" ht="15.75">
      <c r="A160" s="137"/>
      <c r="B160" s="138"/>
      <c r="C160" s="138"/>
      <c r="D160" s="138"/>
      <c r="E160" s="134"/>
      <c r="F160" s="134"/>
      <c r="G160" s="134"/>
      <c r="H160" s="135"/>
      <c r="I160" s="134"/>
      <c r="J160" s="138"/>
      <c r="K160" s="140"/>
      <c r="L160" s="140"/>
      <c r="M160" s="141"/>
      <c r="N160" s="92"/>
      <c r="O160" s="92"/>
      <c r="P160" s="92"/>
      <c r="Q160" s="92"/>
      <c r="R160" s="93"/>
      <c r="S160" s="92"/>
      <c r="T160" s="538" t="s">
        <v>13</v>
      </c>
      <c r="U160" s="539" t="s">
        <v>11</v>
      </c>
      <c r="V160" s="540" t="s">
        <v>13</v>
      </c>
      <c r="W160" s="541" t="s">
        <v>84</v>
      </c>
      <c r="X160" s="542"/>
      <c r="Y160" s="543"/>
      <c r="Z160" s="542"/>
      <c r="AA160" s="544" t="s">
        <v>13</v>
      </c>
      <c r="AB160" s="545" t="s">
        <v>38</v>
      </c>
      <c r="AC160" s="546"/>
      <c r="AD160" s="547"/>
      <c r="AE160" s="95"/>
      <c r="AF160" s="95"/>
      <c r="AG160" s="95"/>
      <c r="AH160" s="95"/>
      <c r="AI160" s="95"/>
      <c r="AJ160" s="95"/>
      <c r="AK160" s="95"/>
      <c r="AL160" s="95"/>
      <c r="AM160" s="95"/>
      <c r="AN160" s="95"/>
      <c r="AO160" s="96"/>
      <c r="AP160" s="97"/>
      <c r="AQ160" s="97"/>
      <c r="AR160" s="90"/>
      <c r="AS160" s="90"/>
      <c r="AT160" s="90"/>
      <c r="AU160" s="90"/>
      <c r="AV160" s="90"/>
      <c r="AW160" s="90"/>
      <c r="AX160" s="90"/>
      <c r="AY160" s="90"/>
      <c r="AZ160" s="90"/>
      <c r="BA160" s="90"/>
      <c r="BB160" s="90"/>
      <c r="BC160" s="90"/>
      <c r="BD160" s="90"/>
      <c r="BE160" s="90"/>
    </row>
    <row r="161" spans="1:40" ht="15.75" customHeight="1">
      <c r="A161" s="133"/>
      <c r="B161" s="839" t="s">
        <v>39</v>
      </c>
      <c r="C161" s="840"/>
      <c r="D161" s="420">
        <v>0.67</v>
      </c>
      <c r="E161" s="357"/>
      <c r="F161" s="134" t="s">
        <v>203</v>
      </c>
      <c r="G161" s="134"/>
      <c r="H161" s="135"/>
      <c r="I161" s="134"/>
      <c r="J161" s="134"/>
      <c r="N161" s="5"/>
      <c r="O161" s="5"/>
      <c r="P161" s="5"/>
      <c r="Q161" s="5"/>
      <c r="R161" s="4"/>
      <c r="S161" s="5"/>
      <c r="T161" s="548">
        <f aca="true" t="shared" si="25" ref="T161:W163">A36</f>
        <v>0</v>
      </c>
      <c r="U161" s="735">
        <f t="shared" si="25"/>
        <v>0</v>
      </c>
      <c r="V161" s="549">
        <f t="shared" si="25"/>
        <v>0</v>
      </c>
      <c r="W161" s="550">
        <f t="shared" si="25"/>
        <v>0</v>
      </c>
      <c r="X161" s="551"/>
      <c r="Y161" s="552"/>
      <c r="Z161" s="553"/>
      <c r="AA161" s="554">
        <f aca="true" t="shared" si="26" ref="AA161:AB163">G36</f>
        <v>0</v>
      </c>
      <c r="AB161" s="555">
        <f t="shared" si="26"/>
        <v>0</v>
      </c>
      <c r="AC161" s="556"/>
      <c r="AD161" s="557"/>
      <c r="AE161" s="13"/>
      <c r="AF161" s="13"/>
      <c r="AG161" s="13"/>
      <c r="AH161" s="13"/>
      <c r="AI161" s="13"/>
      <c r="AJ161" s="13"/>
      <c r="AK161" s="13"/>
      <c r="AL161" s="13"/>
      <c r="AM161" s="13"/>
      <c r="AN161" s="13"/>
    </row>
    <row r="162" spans="1:40" ht="15">
      <c r="A162" s="133"/>
      <c r="B162" s="841" t="s">
        <v>40</v>
      </c>
      <c r="C162" s="842"/>
      <c r="D162" s="421">
        <v>0.67</v>
      </c>
      <c r="E162" s="358"/>
      <c r="F162" s="134" t="s">
        <v>203</v>
      </c>
      <c r="G162" s="134"/>
      <c r="H162" s="135"/>
      <c r="I162" s="134"/>
      <c r="J162" s="134"/>
      <c r="N162" s="5"/>
      <c r="O162" s="5"/>
      <c r="P162" s="5"/>
      <c r="Q162" s="5"/>
      <c r="R162" s="4"/>
      <c r="S162" s="5"/>
      <c r="T162" s="558">
        <f t="shared" si="25"/>
        <v>0</v>
      </c>
      <c r="U162" s="559">
        <f t="shared" si="25"/>
        <v>0</v>
      </c>
      <c r="V162" s="560">
        <f t="shared" si="25"/>
        <v>0</v>
      </c>
      <c r="W162" s="561">
        <f t="shared" si="25"/>
        <v>0</v>
      </c>
      <c r="X162" s="562"/>
      <c r="Y162" s="561"/>
      <c r="Z162" s="563"/>
      <c r="AA162" s="560">
        <f t="shared" si="26"/>
        <v>0</v>
      </c>
      <c r="AB162" s="564">
        <f t="shared" si="26"/>
        <v>0</v>
      </c>
      <c r="AC162" s="565"/>
      <c r="AD162" s="566"/>
      <c r="AE162" s="13"/>
      <c r="AF162" s="13"/>
      <c r="AG162" s="13"/>
      <c r="AH162" s="13"/>
      <c r="AI162" s="13"/>
      <c r="AJ162" s="13"/>
      <c r="AK162" s="13"/>
      <c r="AL162" s="13"/>
      <c r="AM162" s="13"/>
      <c r="AN162" s="13"/>
    </row>
    <row r="163" spans="1:40" ht="15.75" thickBot="1">
      <c r="A163" s="133"/>
      <c r="B163" s="841" t="s">
        <v>171</v>
      </c>
      <c r="C163" s="842"/>
      <c r="D163" s="421">
        <v>0.34</v>
      </c>
      <c r="E163" s="466">
        <v>35</v>
      </c>
      <c r="F163" s="134"/>
      <c r="G163" s="134"/>
      <c r="H163" s="135"/>
      <c r="I163" s="134"/>
      <c r="J163" s="134"/>
      <c r="N163" s="5"/>
      <c r="O163" s="5"/>
      <c r="P163" s="5"/>
      <c r="Q163" s="5"/>
      <c r="R163" s="4"/>
      <c r="S163" s="5"/>
      <c r="T163" s="567">
        <f t="shared" si="25"/>
        <v>0</v>
      </c>
      <c r="U163" s="568">
        <f t="shared" si="25"/>
        <v>0</v>
      </c>
      <c r="V163" s="569">
        <f t="shared" si="25"/>
        <v>0</v>
      </c>
      <c r="W163" s="570">
        <f t="shared" si="25"/>
        <v>0</v>
      </c>
      <c r="X163" s="571"/>
      <c r="Y163" s="570" t="s">
        <v>0</v>
      </c>
      <c r="Z163" s="572"/>
      <c r="AA163" s="569">
        <f t="shared" si="26"/>
        <v>0</v>
      </c>
      <c r="AB163" s="573">
        <f t="shared" si="26"/>
        <v>0</v>
      </c>
      <c r="AC163" s="574"/>
      <c r="AD163" s="557"/>
      <c r="AE163" s="13"/>
      <c r="AF163" s="13"/>
      <c r="AG163" s="13"/>
      <c r="AH163" s="13"/>
      <c r="AI163" s="13"/>
      <c r="AJ163" s="13"/>
      <c r="AK163" s="13"/>
      <c r="AL163" s="13"/>
      <c r="AM163" s="13"/>
      <c r="AN163" s="13"/>
    </row>
    <row r="164" spans="1:40" ht="18">
      <c r="A164" s="133"/>
      <c r="B164" s="841" t="s">
        <v>194</v>
      </c>
      <c r="C164" s="842"/>
      <c r="D164" s="421">
        <v>0.34</v>
      </c>
      <c r="E164" s="466">
        <v>35</v>
      </c>
      <c r="F164" s="134"/>
      <c r="G164" s="134"/>
      <c r="H164" s="135"/>
      <c r="I164" s="134"/>
      <c r="J164" s="134"/>
      <c r="N164" s="5"/>
      <c r="O164" s="5"/>
      <c r="P164" s="5"/>
      <c r="Q164" s="5"/>
      <c r="R164" s="4"/>
      <c r="S164" s="5"/>
      <c r="T164" s="575" t="s">
        <v>41</v>
      </c>
      <c r="U164" s="576"/>
      <c r="V164" s="286" t="s">
        <v>15</v>
      </c>
      <c r="W164" s="289"/>
      <c r="X164" s="292" t="s">
        <v>74</v>
      </c>
      <c r="Y164" s="293"/>
      <c r="Z164" s="431" t="s">
        <v>75</v>
      </c>
      <c r="AA164" s="165"/>
      <c r="AB164" s="165"/>
      <c r="AC164" s="577" t="s">
        <v>43</v>
      </c>
      <c r="AD164" s="578"/>
      <c r="AE164" s="13"/>
      <c r="AF164" s="13"/>
      <c r="AG164" s="13"/>
      <c r="AH164" s="13"/>
      <c r="AI164" s="13"/>
      <c r="AJ164" s="13"/>
      <c r="AK164" s="13"/>
      <c r="AL164" s="13"/>
      <c r="AM164" s="13"/>
      <c r="AN164" s="13"/>
    </row>
    <row r="165" spans="1:40" ht="17.25" customHeight="1" thickBot="1">
      <c r="A165" s="133"/>
      <c r="B165" s="841" t="s">
        <v>195</v>
      </c>
      <c r="C165" s="867"/>
      <c r="D165" s="421">
        <v>0.34</v>
      </c>
      <c r="E165" s="466">
        <v>35</v>
      </c>
      <c r="F165" s="134"/>
      <c r="G165" s="134"/>
      <c r="H165" s="135"/>
      <c r="I165" s="134"/>
      <c r="J165" s="134"/>
      <c r="N165" s="5"/>
      <c r="O165" s="5"/>
      <c r="P165" s="5"/>
      <c r="Q165" s="5"/>
      <c r="R165" s="4"/>
      <c r="S165" s="5"/>
      <c r="T165" s="579" t="s">
        <v>42</v>
      </c>
      <c r="U165" s="298"/>
      <c r="V165" s="287" t="s">
        <v>17</v>
      </c>
      <c r="W165" s="290" t="s">
        <v>18</v>
      </c>
      <c r="X165" s="294" t="s">
        <v>87</v>
      </c>
      <c r="Y165" s="295"/>
      <c r="Z165" s="432" t="s">
        <v>86</v>
      </c>
      <c r="AA165" s="166"/>
      <c r="AB165" s="166"/>
      <c r="AC165" s="580"/>
      <c r="AD165" s="581"/>
      <c r="AE165" s="13"/>
      <c r="AF165" s="13"/>
      <c r="AG165" s="13"/>
      <c r="AH165" s="13"/>
      <c r="AI165" s="13"/>
      <c r="AJ165" s="13"/>
      <c r="AK165" s="13"/>
      <c r="AL165" s="13"/>
      <c r="AM165" s="13"/>
      <c r="AN165" s="13"/>
    </row>
    <row r="166" spans="1:40" ht="17.25" customHeight="1">
      <c r="A166" s="133"/>
      <c r="B166" s="841" t="s">
        <v>179</v>
      </c>
      <c r="C166" s="842"/>
      <c r="D166" s="421">
        <v>0.65</v>
      </c>
      <c r="E166" s="466">
        <v>75</v>
      </c>
      <c r="F166" s="134"/>
      <c r="G166" s="134"/>
      <c r="H166" s="135"/>
      <c r="J166" s="134"/>
      <c r="N166" s="5"/>
      <c r="O166" s="5"/>
      <c r="P166" s="5"/>
      <c r="Q166" s="5"/>
      <c r="R166" s="4"/>
      <c r="S166" s="5"/>
      <c r="T166" s="145"/>
      <c r="U166" s="146">
        <f>B42</f>
        <v>0</v>
      </c>
      <c r="V166" s="288">
        <f>C42</f>
        <v>0</v>
      </c>
      <c r="W166" s="291">
        <f>D42</f>
        <v>0</v>
      </c>
      <c r="X166" s="296">
        <f>E42</f>
        <v>0</v>
      </c>
      <c r="Y166" s="297"/>
      <c r="Z166" s="433">
        <f>F42</f>
        <v>0</v>
      </c>
      <c r="AA166" s="163"/>
      <c r="AB166" s="163"/>
      <c r="AC166" s="582">
        <f>J42</f>
        <v>0</v>
      </c>
      <c r="AD166" s="583"/>
      <c r="AE166" s="13"/>
      <c r="AF166" s="13"/>
      <c r="AG166" s="13"/>
      <c r="AH166" s="13"/>
      <c r="AI166" s="13"/>
      <c r="AJ166" s="13"/>
      <c r="AK166" s="13"/>
      <c r="AL166" s="13"/>
      <c r="AM166" s="13"/>
      <c r="AN166" s="13"/>
    </row>
    <row r="167" spans="1:40" ht="17.25" customHeight="1">
      <c r="A167" s="133"/>
      <c r="B167" s="839" t="s">
        <v>180</v>
      </c>
      <c r="C167" s="840"/>
      <c r="D167" s="421">
        <v>2.05</v>
      </c>
      <c r="E167" s="466">
        <v>200</v>
      </c>
      <c r="J167" s="134"/>
      <c r="N167" s="5"/>
      <c r="O167" s="5"/>
      <c r="P167" s="5"/>
      <c r="Q167" s="5"/>
      <c r="R167" s="4"/>
      <c r="S167" s="5"/>
      <c r="T167" s="584" t="s">
        <v>19</v>
      </c>
      <c r="U167" s="148"/>
      <c r="V167" s="299" t="s">
        <v>20</v>
      </c>
      <c r="W167" s="144" t="s">
        <v>21</v>
      </c>
      <c r="X167" s="142" t="s">
        <v>44</v>
      </c>
      <c r="Y167" s="131"/>
      <c r="Z167" s="147"/>
      <c r="AA167" s="131"/>
      <c r="AB167" s="131"/>
      <c r="AC167" s="434"/>
      <c r="AD167" s="557"/>
      <c r="AE167" s="13"/>
      <c r="AF167" s="13"/>
      <c r="AG167" s="13"/>
      <c r="AH167" s="13"/>
      <c r="AI167" s="13"/>
      <c r="AJ167" s="13"/>
      <c r="AK167" s="13"/>
      <c r="AL167" s="13"/>
      <c r="AM167" s="13"/>
      <c r="AN167" s="13"/>
    </row>
    <row r="168" spans="1:40" ht="18.75" customHeight="1">
      <c r="A168" s="133"/>
      <c r="B168" s="839" t="s">
        <v>188</v>
      </c>
      <c r="C168" s="840"/>
      <c r="D168" s="421">
        <v>4.5</v>
      </c>
      <c r="E168" s="467">
        <v>560</v>
      </c>
      <c r="J168" s="134"/>
      <c r="N168" s="5"/>
      <c r="O168" s="5"/>
      <c r="P168" s="5"/>
      <c r="Q168" s="5"/>
      <c r="R168" s="4"/>
      <c r="S168" s="5"/>
      <c r="T168" s="826">
        <f>B44</f>
      </c>
      <c r="U168" s="827"/>
      <c r="V168" s="503">
        <f>C44</f>
        <v>0</v>
      </c>
      <c r="W168" s="285">
        <f>D44</f>
        <v>0</v>
      </c>
      <c r="X168" s="926">
        <f>IF(B29="","",CONCATENATE(B29,", ",B30,", ",B31,", ",B32,", ",B33))</f>
      </c>
      <c r="Y168" s="927"/>
      <c r="Z168" s="927"/>
      <c r="AA168" s="927"/>
      <c r="AB168" s="928"/>
      <c r="AC168" s="582">
        <f>J44</f>
        <v>0</v>
      </c>
      <c r="AD168" s="585"/>
      <c r="AE168" s="13"/>
      <c r="AF168" s="13"/>
      <c r="AG168" s="13"/>
      <c r="AH168" s="13"/>
      <c r="AI168" s="13"/>
      <c r="AJ168" s="13"/>
      <c r="AK168" s="13"/>
      <c r="AL168" s="13"/>
      <c r="AM168" s="13"/>
      <c r="AN168" s="13"/>
    </row>
    <row r="169" spans="1:40" ht="18.75" customHeight="1">
      <c r="A169" s="133"/>
      <c r="B169" s="839" t="s">
        <v>147</v>
      </c>
      <c r="C169" s="840"/>
      <c r="D169" s="421">
        <v>0.246</v>
      </c>
      <c r="E169" s="357"/>
      <c r="J169" s="134"/>
      <c r="N169" s="5"/>
      <c r="O169" s="5"/>
      <c r="P169" s="5"/>
      <c r="Q169" s="5"/>
      <c r="R169" s="4"/>
      <c r="S169" s="5"/>
      <c r="T169" s="828"/>
      <c r="U169" s="829"/>
      <c r="V169" s="463"/>
      <c r="W169" s="464"/>
      <c r="X169" s="926"/>
      <c r="Y169" s="927"/>
      <c r="Z169" s="927"/>
      <c r="AA169" s="927"/>
      <c r="AB169" s="928"/>
      <c r="AC169" s="586"/>
      <c r="AD169" s="585"/>
      <c r="AE169" s="13"/>
      <c r="AF169" s="13"/>
      <c r="AG169" s="13"/>
      <c r="AH169" s="13"/>
      <c r="AI169" s="13"/>
      <c r="AJ169" s="13"/>
      <c r="AK169" s="13"/>
      <c r="AL169" s="13"/>
      <c r="AM169" s="13"/>
      <c r="AN169" s="13"/>
    </row>
    <row r="170" spans="1:40" ht="26.25" customHeight="1">
      <c r="A170" s="133"/>
      <c r="B170" s="839" t="s">
        <v>170</v>
      </c>
      <c r="C170" s="840"/>
      <c r="D170" s="465">
        <v>15</v>
      </c>
      <c r="E170" s="357"/>
      <c r="J170" s="134"/>
      <c r="N170" s="5"/>
      <c r="O170" s="5"/>
      <c r="P170" s="5"/>
      <c r="Q170" s="5"/>
      <c r="R170" s="4"/>
      <c r="S170" s="5"/>
      <c r="T170" s="830"/>
      <c r="U170" s="831"/>
      <c r="V170" s="300"/>
      <c r="W170" s="301" t="s">
        <v>21</v>
      </c>
      <c r="X170" s="926"/>
      <c r="Y170" s="927"/>
      <c r="Z170" s="927"/>
      <c r="AA170" s="927"/>
      <c r="AB170" s="928"/>
      <c r="AC170" s="435"/>
      <c r="AD170" s="557"/>
      <c r="AE170" s="13"/>
      <c r="AF170" s="13"/>
      <c r="AG170" s="13"/>
      <c r="AH170" s="13"/>
      <c r="AI170" s="13"/>
      <c r="AJ170" s="13"/>
      <c r="AK170" s="13"/>
      <c r="AL170" s="13"/>
      <c r="AM170" s="13"/>
      <c r="AN170" s="13"/>
    </row>
    <row r="171" spans="2:40" ht="17.25" customHeight="1" thickBot="1">
      <c r="B171" s="423" t="s">
        <v>157</v>
      </c>
      <c r="C171" s="422"/>
      <c r="N171" s="5"/>
      <c r="O171" s="5"/>
      <c r="P171" s="5"/>
      <c r="Q171" s="5"/>
      <c r="R171" s="4"/>
      <c r="S171" s="5"/>
      <c r="T171" s="935" t="s">
        <v>45</v>
      </c>
      <c r="U171" s="936"/>
      <c r="V171" s="150"/>
      <c r="W171" s="302">
        <f>D48</f>
        <v>0</v>
      </c>
      <c r="X171" s="929"/>
      <c r="Y171" s="930"/>
      <c r="Z171" s="930"/>
      <c r="AA171" s="930"/>
      <c r="AB171" s="931"/>
      <c r="AC171" s="582">
        <f>J48</f>
        <v>0</v>
      </c>
      <c r="AD171" s="585"/>
      <c r="AE171" s="13"/>
      <c r="AF171" s="13"/>
      <c r="AG171" s="13"/>
      <c r="AH171" s="13"/>
      <c r="AI171" s="13"/>
      <c r="AJ171" s="13"/>
      <c r="AK171" s="13"/>
      <c r="AL171" s="13"/>
      <c r="AM171" s="13"/>
      <c r="AN171" s="13"/>
    </row>
    <row r="172" spans="14:40" ht="17.25" customHeight="1">
      <c r="N172" s="5"/>
      <c r="O172" s="5"/>
      <c r="P172" s="5"/>
      <c r="Q172" s="5"/>
      <c r="R172" s="4"/>
      <c r="S172" s="5"/>
      <c r="T172" s="587" t="s">
        <v>46</v>
      </c>
      <c r="U172" s="588"/>
      <c r="V172" s="589" t="s">
        <v>47</v>
      </c>
      <c r="W172" s="590" t="s">
        <v>18</v>
      </c>
      <c r="X172" s="591" t="s">
        <v>26</v>
      </c>
      <c r="Y172" s="304" t="s">
        <v>122</v>
      </c>
      <c r="Z172" s="592"/>
      <c r="AA172" s="593"/>
      <c r="AB172" s="594"/>
      <c r="AC172" s="595"/>
      <c r="AD172" s="557"/>
      <c r="AE172" s="13"/>
      <c r="AF172" s="13"/>
      <c r="AG172" s="13"/>
      <c r="AH172" s="13"/>
      <c r="AI172" s="13"/>
      <c r="AJ172" s="13"/>
      <c r="AK172" s="13"/>
      <c r="AL172" s="13"/>
      <c r="AM172" s="13"/>
      <c r="AN172" s="13"/>
    </row>
    <row r="173" spans="14:40" ht="18" customHeight="1">
      <c r="N173" s="5"/>
      <c r="O173" s="5"/>
      <c r="P173" s="5"/>
      <c r="Q173" s="5"/>
      <c r="R173" s="4"/>
      <c r="S173" s="5"/>
      <c r="T173" s="596"/>
      <c r="U173" s="597" t="s">
        <v>48</v>
      </c>
      <c r="V173" s="769">
        <v>1</v>
      </c>
      <c r="W173" s="770">
        <v>0.75</v>
      </c>
      <c r="X173" s="771">
        <f>D61</f>
        <v>0</v>
      </c>
      <c r="Y173" s="772" t="s">
        <v>113</v>
      </c>
      <c r="Z173" s="773">
        <f>F61</f>
        <v>0</v>
      </c>
      <c r="AA173" s="774" t="s">
        <v>114</v>
      </c>
      <c r="AB173" s="775"/>
      <c r="AC173" s="582">
        <f>J61</f>
        <v>0</v>
      </c>
      <c r="AD173" s="585"/>
      <c r="AE173" s="13"/>
      <c r="AF173" s="13"/>
      <c r="AG173" s="13"/>
      <c r="AH173" s="13"/>
      <c r="AI173" s="13"/>
      <c r="AJ173" s="13"/>
      <c r="AK173" s="13"/>
      <c r="AL173" s="13"/>
      <c r="AM173" s="13"/>
      <c r="AN173" s="13"/>
    </row>
    <row r="174" spans="14:40" ht="15" customHeight="1">
      <c r="N174" s="5"/>
      <c r="O174" s="5"/>
      <c r="P174" s="5"/>
      <c r="Q174" s="5"/>
      <c r="R174" s="4"/>
      <c r="S174" s="5"/>
      <c r="T174" s="598"/>
      <c r="U174" s="599" t="s">
        <v>49</v>
      </c>
      <c r="V174" s="776">
        <f>C62</f>
        <v>0</v>
      </c>
      <c r="W174" s="777">
        <v>1</v>
      </c>
      <c r="X174" s="778">
        <f>D62</f>
        <v>0</v>
      </c>
      <c r="Y174" s="779" t="s">
        <v>113</v>
      </c>
      <c r="Z174" s="780">
        <f>F62</f>
        <v>0</v>
      </c>
      <c r="AA174" s="780" t="s">
        <v>114</v>
      </c>
      <c r="AB174" s="781">
        <f>I54</f>
        <v>0</v>
      </c>
      <c r="AC174" s="582">
        <f>J62</f>
        <v>0</v>
      </c>
      <c r="AD174" s="585"/>
      <c r="AE174" s="13"/>
      <c r="AF174" s="13"/>
      <c r="AG174" s="13"/>
      <c r="AH174" s="13"/>
      <c r="AI174" s="13"/>
      <c r="AJ174" s="13"/>
      <c r="AK174" s="13"/>
      <c r="AL174" s="13"/>
      <c r="AM174" s="13"/>
      <c r="AN174" s="13"/>
    </row>
    <row r="175" spans="14:40" ht="15" customHeight="1" thickBot="1">
      <c r="N175" s="5"/>
      <c r="O175" s="5"/>
      <c r="P175" s="5"/>
      <c r="Q175" s="5"/>
      <c r="R175" s="4"/>
      <c r="S175" s="5"/>
      <c r="T175" s="600"/>
      <c r="U175" s="601" t="s">
        <v>50</v>
      </c>
      <c r="V175" s="782">
        <v>1</v>
      </c>
      <c r="W175" s="783">
        <v>0.75</v>
      </c>
      <c r="X175" s="784">
        <f>D63</f>
        <v>0</v>
      </c>
      <c r="Y175" s="785" t="s">
        <v>113</v>
      </c>
      <c r="Z175" s="786">
        <f>F63</f>
        <v>0</v>
      </c>
      <c r="AA175" s="787" t="s">
        <v>114</v>
      </c>
      <c r="AB175" s="788"/>
      <c r="AC175" s="582">
        <f>J63</f>
        <v>0</v>
      </c>
      <c r="AD175" s="585"/>
      <c r="AE175" s="13"/>
      <c r="AF175" s="13"/>
      <c r="AG175" s="13"/>
      <c r="AH175" s="13"/>
      <c r="AI175" s="13"/>
      <c r="AJ175" s="13"/>
      <c r="AK175" s="13"/>
      <c r="AL175" s="13"/>
      <c r="AM175" s="13"/>
      <c r="AN175" s="13"/>
    </row>
    <row r="176" spans="2:40" ht="15" customHeight="1" thickBot="1">
      <c r="B176" s="26" t="s">
        <v>181</v>
      </c>
      <c r="C176" s="887" t="s">
        <v>174</v>
      </c>
      <c r="D176" s="887"/>
      <c r="F176" s="901" t="s">
        <v>182</v>
      </c>
      <c r="G176" s="902"/>
      <c r="H176" s="901" t="s">
        <v>189</v>
      </c>
      <c r="I176" s="932"/>
      <c r="N176" s="5"/>
      <c r="O176" s="5"/>
      <c r="P176" s="5"/>
      <c r="Q176" s="5"/>
      <c r="R176" s="4"/>
      <c r="S176" s="5"/>
      <c r="T176" s="602"/>
      <c r="U176" s="293" t="s">
        <v>150</v>
      </c>
      <c r="V176" s="603" t="s">
        <v>21</v>
      </c>
      <c r="W176" s="551"/>
      <c r="X176" s="604"/>
      <c r="Y176" s="605"/>
      <c r="Z176" s="606"/>
      <c r="AA176" s="553"/>
      <c r="AB176" s="551"/>
      <c r="AC176" s="607"/>
      <c r="AD176" s="608"/>
      <c r="AE176" s="13"/>
      <c r="AF176" s="13"/>
      <c r="AG176" s="13"/>
      <c r="AH176" s="13"/>
      <c r="AI176" s="13"/>
      <c r="AJ176" s="13"/>
      <c r="AK176" s="13"/>
      <c r="AL176" s="13"/>
      <c r="AM176" s="13"/>
      <c r="AN176" s="13"/>
    </row>
    <row r="177" spans="2:30" ht="15.75" thickBot="1">
      <c r="B177" s="492" t="s">
        <v>168</v>
      </c>
      <c r="C177" s="888">
        <f>IF(A16&lt;&gt;"",(C44*$D$163)*A16,0)</f>
        <v>0</v>
      </c>
      <c r="D177" s="889"/>
      <c r="F177" s="835">
        <f>IF(A188&lt;&gt;"",(E44*E163)*A16,0)</f>
        <v>0</v>
      </c>
      <c r="G177" s="903"/>
      <c r="H177" s="836">
        <f>IF(C177&gt;F177,C177,F177)</f>
        <v>0</v>
      </c>
      <c r="I177" s="836"/>
      <c r="T177" s="424"/>
      <c r="U177" s="355"/>
      <c r="V177" s="425">
        <f>D64</f>
        <v>0</v>
      </c>
      <c r="W177" s="131"/>
      <c r="X177" s="370"/>
      <c r="Z177" s="131"/>
      <c r="AA177" s="131"/>
      <c r="AB177" s="131"/>
      <c r="AC177" s="371">
        <f>J64</f>
        <v>0</v>
      </c>
      <c r="AD177" s="131"/>
    </row>
    <row r="178" spans="2:40" ht="17.25" customHeight="1" thickBot="1">
      <c r="B178" s="492" t="s">
        <v>194</v>
      </c>
      <c r="C178" s="871">
        <f>IF(A17&lt;&gt;"",($C$44*$D$164)*A17,0)</f>
        <v>0</v>
      </c>
      <c r="D178" s="872"/>
      <c r="F178" s="834">
        <f>IF(A189&lt;&gt;"",(E44*E164)*A17,0)</f>
        <v>0</v>
      </c>
      <c r="G178" s="835"/>
      <c r="H178" s="832">
        <f>IF(C178&gt;F178,C178,F178)</f>
        <v>0</v>
      </c>
      <c r="I178" s="833"/>
      <c r="N178" s="5"/>
      <c r="O178" s="5"/>
      <c r="P178" s="5"/>
      <c r="Q178" s="5"/>
      <c r="R178" s="4"/>
      <c r="T178" s="609" t="s">
        <v>51</v>
      </c>
      <c r="U178" s="282"/>
      <c r="V178" s="303"/>
      <c r="W178" s="610" t="s">
        <v>117</v>
      </c>
      <c r="X178" s="303"/>
      <c r="Y178" s="611" t="s">
        <v>133</v>
      </c>
      <c r="Z178" s="612"/>
      <c r="AA178" s="613" t="s">
        <v>119</v>
      </c>
      <c r="AB178" s="614"/>
      <c r="AC178" s="283"/>
      <c r="AD178" s="615" t="s">
        <v>121</v>
      </c>
      <c r="AE178" s="13"/>
      <c r="AF178" s="13"/>
      <c r="AG178" s="13"/>
      <c r="AH178" s="13"/>
      <c r="AI178" s="13"/>
      <c r="AJ178" s="13"/>
      <c r="AK178" s="13"/>
      <c r="AL178" s="13"/>
      <c r="AM178" s="13"/>
      <c r="AN178" s="13"/>
    </row>
    <row r="179" spans="2:40" ht="17.25" customHeight="1" thickBot="1">
      <c r="B179" s="492" t="s">
        <v>195</v>
      </c>
      <c r="C179" s="871">
        <f>IF(A18&lt;&gt;"",($C$44*$D$165)*A18,0)</f>
        <v>0</v>
      </c>
      <c r="D179" s="872"/>
      <c r="F179" s="834">
        <f>IF(A190&lt;&gt;"",(E44*E165)*A18,0)</f>
        <v>0</v>
      </c>
      <c r="G179" s="835"/>
      <c r="H179" s="832">
        <f>IF(C179&gt;F179,C179,F179)</f>
        <v>0</v>
      </c>
      <c r="I179" s="833"/>
      <c r="N179" s="5"/>
      <c r="O179" s="5"/>
      <c r="P179" s="5"/>
      <c r="Q179" s="5"/>
      <c r="R179" s="4"/>
      <c r="S179" s="5"/>
      <c r="T179" s="413" t="s">
        <v>0</v>
      </c>
      <c r="U179" s="616" t="s">
        <v>0</v>
      </c>
      <c r="V179" s="617" t="s">
        <v>47</v>
      </c>
      <c r="W179" s="618" t="s">
        <v>18</v>
      </c>
      <c r="X179" s="619" t="s">
        <v>21</v>
      </c>
      <c r="Y179" s="620" t="s">
        <v>118</v>
      </c>
      <c r="Z179" s="621"/>
      <c r="AA179" s="620" t="s">
        <v>120</v>
      </c>
      <c r="AC179" s="551"/>
      <c r="AD179" s="622" t="s">
        <v>198</v>
      </c>
      <c r="AE179" s="13"/>
      <c r="AF179" s="13"/>
      <c r="AG179" s="13"/>
      <c r="AH179" s="13"/>
      <c r="AI179" s="13"/>
      <c r="AJ179" s="13"/>
      <c r="AK179" s="13"/>
      <c r="AL179" s="13"/>
      <c r="AM179" s="13"/>
      <c r="AN179" s="13"/>
    </row>
    <row r="180" spans="2:40" ht="15" customHeight="1" thickBot="1">
      <c r="B180" s="492" t="s">
        <v>169</v>
      </c>
      <c r="C180" s="871">
        <f>IF(A19&lt;&gt;"",(C44*$D$166)*A19,0)</f>
        <v>0</v>
      </c>
      <c r="D180" s="872"/>
      <c r="F180" s="834">
        <f>IF(A191&lt;&gt;"",(E44*E166)*A19,0)</f>
        <v>0</v>
      </c>
      <c r="G180" s="835"/>
      <c r="H180" s="836">
        <f>IF(C180&gt;F180,C180,F180)</f>
        <v>0</v>
      </c>
      <c r="I180" s="836"/>
      <c r="N180" s="5"/>
      <c r="O180" s="5"/>
      <c r="P180" s="5"/>
      <c r="Q180" s="5"/>
      <c r="R180" s="4"/>
      <c r="S180" s="5"/>
      <c r="T180" s="623">
        <f>A52</f>
        <v>0</v>
      </c>
      <c r="U180" s="624">
        <f aca="true" t="shared" si="27" ref="U180:W182">B52</f>
        <v>0</v>
      </c>
      <c r="V180" s="760">
        <f t="shared" si="27"/>
        <v>0</v>
      </c>
      <c r="W180" s="761">
        <f>D52</f>
        <v>0</v>
      </c>
      <c r="X180" s="762">
        <f>J52</f>
        <v>0</v>
      </c>
      <c r="Y180" s="966">
        <f>D55</f>
        <v>0</v>
      </c>
      <c r="Z180" s="972"/>
      <c r="AA180" s="966">
        <f>C52*D55*1.5</f>
        <v>0</v>
      </c>
      <c r="AB180" s="967"/>
      <c r="AC180" s="582">
        <f>IF(AA180&lt;X180,AA180,X180)</f>
        <v>0</v>
      </c>
      <c r="AD180" s="512"/>
      <c r="AE180" s="13"/>
      <c r="AF180" s="13"/>
      <c r="AG180" s="13"/>
      <c r="AH180" s="13"/>
      <c r="AI180" s="13"/>
      <c r="AJ180" s="13"/>
      <c r="AK180" s="13"/>
      <c r="AL180" s="13"/>
      <c r="AM180" s="13"/>
      <c r="AN180" s="13"/>
    </row>
    <row r="181" spans="2:40" ht="15" customHeight="1" thickBot="1">
      <c r="B181" s="495" t="s">
        <v>177</v>
      </c>
      <c r="C181" s="869">
        <f>IF(A20&lt;&gt;"",(C44*$D$167)*A20,0)</f>
        <v>0</v>
      </c>
      <c r="D181" s="870"/>
      <c r="E181" s="498"/>
      <c r="F181" s="899">
        <f>IF(A192&lt;&gt;"",(E44*E167)*A20,0)</f>
        <v>0</v>
      </c>
      <c r="G181" s="900"/>
      <c r="H181" s="824">
        <f>C181+F181</f>
        <v>0</v>
      </c>
      <c r="I181" s="824"/>
      <c r="N181" s="5"/>
      <c r="O181" s="5"/>
      <c r="P181" s="5"/>
      <c r="Q181" s="5"/>
      <c r="R181" s="4"/>
      <c r="S181" s="5"/>
      <c r="T181" s="626">
        <f>A53</f>
        <v>0</v>
      </c>
      <c r="U181" s="326">
        <f t="shared" si="27"/>
        <v>0</v>
      </c>
      <c r="V181" s="763">
        <f t="shared" si="27"/>
        <v>0</v>
      </c>
      <c r="W181" s="764">
        <f t="shared" si="27"/>
        <v>0</v>
      </c>
      <c r="X181" s="765">
        <f>J53</f>
        <v>0</v>
      </c>
      <c r="Y181" s="937">
        <f>IF(C53&gt;0,D55,0)</f>
        <v>0</v>
      </c>
      <c r="Z181" s="938"/>
      <c r="AA181" s="968">
        <f>C53*D55*1.5</f>
        <v>0</v>
      </c>
      <c r="AB181" s="969"/>
      <c r="AC181" s="582">
        <f>IF(AA181&lt;X181,AA181,X181)</f>
        <v>0</v>
      </c>
      <c r="AD181" s="627"/>
      <c r="AE181" s="13"/>
      <c r="AF181" s="13"/>
      <c r="AG181" s="13"/>
      <c r="AH181" s="13"/>
      <c r="AI181" s="13"/>
      <c r="AJ181" s="13"/>
      <c r="AK181" s="13"/>
      <c r="AL181" s="13"/>
      <c r="AM181" s="13"/>
      <c r="AN181" s="13"/>
    </row>
    <row r="182" spans="2:40" ht="15" customHeight="1" thickBot="1">
      <c r="B182" s="492" t="s">
        <v>178</v>
      </c>
      <c r="C182" s="871">
        <f>IF(A21&lt;&gt;"",(C44*$D$168)*A21,0)</f>
        <v>0</v>
      </c>
      <c r="D182" s="872"/>
      <c r="F182" s="834">
        <f>IF(A193&lt;&gt;"",(E44*E168)*A21,0)</f>
        <v>0</v>
      </c>
      <c r="G182" s="835"/>
      <c r="H182" s="836">
        <f>IF(C182&gt;F182,C182,F182)</f>
        <v>0</v>
      </c>
      <c r="I182" s="836"/>
      <c r="N182" s="5"/>
      <c r="O182" s="5"/>
      <c r="P182" s="5"/>
      <c r="Q182" s="5"/>
      <c r="R182" s="4"/>
      <c r="S182" s="5"/>
      <c r="T182" s="628">
        <f>A54</f>
        <v>0</v>
      </c>
      <c r="U182" s="319">
        <f t="shared" si="27"/>
        <v>0</v>
      </c>
      <c r="V182" s="766">
        <f t="shared" si="27"/>
        <v>0</v>
      </c>
      <c r="W182" s="767">
        <f t="shared" si="27"/>
        <v>0</v>
      </c>
      <c r="X182" s="768">
        <f>J54</f>
        <v>0</v>
      </c>
      <c r="Y182" s="924">
        <f>IF(C54&gt;0,D55,0)</f>
        <v>0</v>
      </c>
      <c r="Z182" s="925"/>
      <c r="AA182" s="970">
        <f>C54*D55*1.5</f>
        <v>0</v>
      </c>
      <c r="AB182" s="971"/>
      <c r="AC182" s="629">
        <f>IF(AA182&lt;X182,AA182,X182)</f>
        <v>0</v>
      </c>
      <c r="AD182" s="630"/>
      <c r="AE182" s="13"/>
      <c r="AF182" s="13"/>
      <c r="AG182" s="13"/>
      <c r="AH182" s="13"/>
      <c r="AI182" s="13"/>
      <c r="AJ182" s="13"/>
      <c r="AK182" s="13"/>
      <c r="AL182" s="13"/>
      <c r="AM182" s="13"/>
      <c r="AN182" s="13"/>
    </row>
    <row r="183" spans="2:40" ht="17.25" customHeight="1" thickBot="1">
      <c r="B183" s="492" t="s">
        <v>146</v>
      </c>
      <c r="C183" s="871">
        <f>IF(A22&lt;&gt;"",(C44*$D$162)*A22,0)</f>
        <v>0</v>
      </c>
      <c r="D183" s="872"/>
      <c r="F183" s="887"/>
      <c r="G183" s="887"/>
      <c r="H183" s="836">
        <f>C183</f>
        <v>0</v>
      </c>
      <c r="I183" s="836"/>
      <c r="N183" s="5"/>
      <c r="O183" s="5"/>
      <c r="P183" s="5"/>
      <c r="Q183" s="5"/>
      <c r="R183" s="4"/>
      <c r="S183" s="5"/>
      <c r="T183" s="631" t="s">
        <v>52</v>
      </c>
      <c r="U183" s="632"/>
      <c r="V183" s="633"/>
      <c r="W183" s="634"/>
      <c r="X183" s="635" t="s">
        <v>21</v>
      </c>
      <c r="Y183" s="636" t="s">
        <v>138</v>
      </c>
      <c r="Z183" s="553"/>
      <c r="AA183" s="606"/>
      <c r="AB183" s="637"/>
      <c r="AC183" s="638"/>
      <c r="AD183" s="639"/>
      <c r="AE183" s="13"/>
      <c r="AF183" s="13"/>
      <c r="AG183" s="13"/>
      <c r="AH183" s="13"/>
      <c r="AI183" s="13"/>
      <c r="AJ183" s="13"/>
      <c r="AK183" s="13"/>
      <c r="AL183" s="13"/>
      <c r="AM183" s="13"/>
      <c r="AN183" s="13"/>
    </row>
    <row r="184" spans="2:40" ht="17.25" customHeight="1" thickBot="1">
      <c r="B184" s="492" t="s">
        <v>145</v>
      </c>
      <c r="C184" s="871">
        <f>IF(A23&lt;&gt;"",(C44*$D$169)*A23,0)</f>
        <v>0</v>
      </c>
      <c r="D184" s="872"/>
      <c r="F184" s="887"/>
      <c r="G184" s="887"/>
      <c r="H184" s="933">
        <f>C184</f>
        <v>0</v>
      </c>
      <c r="I184" s="934"/>
      <c r="N184" s="5"/>
      <c r="O184" s="5"/>
      <c r="P184" s="5"/>
      <c r="Q184" s="5"/>
      <c r="R184" s="4"/>
      <c r="S184" s="5"/>
      <c r="T184" s="145"/>
      <c r="U184" s="640">
        <f>B68</f>
        <v>0</v>
      </c>
      <c r="V184" s="641"/>
      <c r="W184" s="642"/>
      <c r="X184" s="643">
        <f>D68</f>
        <v>0</v>
      </c>
      <c r="Y184" s="644" t="str">
        <f>IF(E68&gt;0,E67,IF(F68&gt;0,F67,IF(H68&gt;0,H67,IF(I68&gt;0,I67," "))))</f>
        <v> </v>
      </c>
      <c r="Z184" s="593"/>
      <c r="AA184" s="593"/>
      <c r="AB184" s="645"/>
      <c r="AC184" s="582">
        <f>J68</f>
        <v>0</v>
      </c>
      <c r="AD184" s="585"/>
      <c r="AE184" s="13"/>
      <c r="AF184" s="13"/>
      <c r="AG184" s="13"/>
      <c r="AH184" s="13"/>
      <c r="AI184" s="13"/>
      <c r="AJ184" s="13"/>
      <c r="AK184" s="13"/>
      <c r="AL184" s="13"/>
      <c r="AM184" s="13"/>
      <c r="AN184" s="13"/>
    </row>
    <row r="185" spans="2:40" ht="34.5" customHeight="1" thickBot="1">
      <c r="B185" s="493" t="s">
        <v>172</v>
      </c>
      <c r="C185" s="871" t="b">
        <f>D45</f>
        <v>0</v>
      </c>
      <c r="D185" s="872"/>
      <c r="E185" s="897" t="s">
        <v>193</v>
      </c>
      <c r="F185" s="898"/>
      <c r="G185" s="496"/>
      <c r="H185" s="896"/>
      <c r="I185" s="896"/>
      <c r="N185" s="5"/>
      <c r="O185" s="5"/>
      <c r="P185" s="5"/>
      <c r="Q185" s="5"/>
      <c r="R185" s="4"/>
      <c r="S185" s="5"/>
      <c r="T185" s="646" t="s">
        <v>34</v>
      </c>
      <c r="U185" s="647"/>
      <c r="V185" s="648"/>
      <c r="W185" s="649"/>
      <c r="X185" s="736" t="s">
        <v>21</v>
      </c>
      <c r="Y185" s="552"/>
      <c r="Z185" s="553"/>
      <c r="AA185" s="553"/>
      <c r="AB185" s="551"/>
      <c r="AC185" s="650"/>
      <c r="AD185" s="557"/>
      <c r="AE185" s="13"/>
      <c r="AF185" s="13"/>
      <c r="AG185" s="13"/>
      <c r="AH185" s="13"/>
      <c r="AI185" s="13"/>
      <c r="AJ185" s="13"/>
      <c r="AK185" s="13"/>
      <c r="AL185" s="13"/>
      <c r="AM185" s="13"/>
      <c r="AN185" s="13"/>
    </row>
    <row r="186" spans="2:40" ht="17.25" customHeight="1" thickBot="1">
      <c r="B186" s="494" t="s">
        <v>183</v>
      </c>
      <c r="C186" s="893">
        <f>SUM(C177:D184)</f>
        <v>0</v>
      </c>
      <c r="D186" s="894"/>
      <c r="E186" s="497"/>
      <c r="F186" s="892" t="s">
        <v>190</v>
      </c>
      <c r="G186" s="892"/>
      <c r="H186" s="825">
        <f>SUM(H177:I184)</f>
        <v>0</v>
      </c>
      <c r="I186" s="825"/>
      <c r="N186" s="5"/>
      <c r="O186" s="5"/>
      <c r="P186" s="5"/>
      <c r="Q186" s="5"/>
      <c r="R186" s="4"/>
      <c r="S186" s="5"/>
      <c r="T186" s="651"/>
      <c r="U186" s="652">
        <f>B70</f>
        <v>0</v>
      </c>
      <c r="V186" s="653"/>
      <c r="W186" s="654"/>
      <c r="X186" s="737">
        <f>D70</f>
        <v>0</v>
      </c>
      <c r="Y186" s="655">
        <f>B70</f>
        <v>0</v>
      </c>
      <c r="Z186" s="453"/>
      <c r="AA186" s="453"/>
      <c r="AB186" s="454"/>
      <c r="AC186" s="455">
        <f>D70</f>
        <v>0</v>
      </c>
      <c r="AD186" s="453"/>
      <c r="AE186" s="13"/>
      <c r="AF186" s="13"/>
      <c r="AG186" s="13"/>
      <c r="AH186" s="13"/>
      <c r="AI186" s="13"/>
      <c r="AJ186" s="13"/>
      <c r="AK186" s="13"/>
      <c r="AL186" s="13"/>
      <c r="AM186" s="13"/>
      <c r="AN186" s="13"/>
    </row>
    <row r="187" spans="1:40" ht="18.75" customHeight="1">
      <c r="A187" s="155" t="s">
        <v>187</v>
      </c>
      <c r="N187" s="5"/>
      <c r="O187" s="5"/>
      <c r="P187" s="5"/>
      <c r="Q187" s="5"/>
      <c r="R187" s="4"/>
      <c r="S187" s="5"/>
      <c r="T187" s="656" t="s">
        <v>166</v>
      </c>
      <c r="U187" s="641"/>
      <c r="V187" s="657"/>
      <c r="W187" s="658">
        <f>C33</f>
        <v>0</v>
      </c>
      <c r="X187" s="131"/>
      <c r="Y187" s="436"/>
      <c r="Z187" s="659" t="s">
        <v>159</v>
      </c>
      <c r="AA187" s="606"/>
      <c r="AB187" s="660"/>
      <c r="AC187" s="920">
        <f>J72</f>
        <v>0</v>
      </c>
      <c r="AD187" s="921"/>
      <c r="AE187" s="13"/>
      <c r="AF187" s="13"/>
      <c r="AG187" s="13"/>
      <c r="AH187" s="13"/>
      <c r="AI187" s="13"/>
      <c r="AJ187" s="13"/>
      <c r="AK187" s="13"/>
      <c r="AL187" s="13"/>
      <c r="AM187" s="13"/>
      <c r="AN187" s="13"/>
    </row>
    <row r="188" spans="1:40" ht="12.75" customHeight="1" thickBot="1">
      <c r="A188" s="125">
        <f>IF(C177&gt;0,CONCATENATE(B177,", need ",reserve_compact," "),"")</f>
      </c>
      <c r="D188" s="155" t="s">
        <v>186</v>
      </c>
      <c r="N188" s="5"/>
      <c r="O188" s="5"/>
      <c r="P188" s="5"/>
      <c r="Q188" s="5"/>
      <c r="R188" s="4"/>
      <c r="S188" s="5"/>
      <c r="T188" s="661"/>
      <c r="U188" s="551"/>
      <c r="V188" s="551"/>
      <c r="W188" s="256"/>
      <c r="X188" s="166"/>
      <c r="Y188" s="451"/>
      <c r="Z188" s="142" t="s">
        <v>160</v>
      </c>
      <c r="AA188" s="131"/>
      <c r="AB188" s="452"/>
      <c r="AC188" s="922"/>
      <c r="AD188" s="923"/>
      <c r="AE188" s="13"/>
      <c r="AF188" s="13"/>
      <c r="AG188" s="13"/>
      <c r="AH188" s="13"/>
      <c r="AI188" s="13"/>
      <c r="AJ188" s="13"/>
      <c r="AK188" s="13"/>
      <c r="AL188" s="13"/>
      <c r="AM188" s="13"/>
      <c r="AN188" s="13"/>
    </row>
    <row r="189" spans="1:40" ht="18.75" customHeight="1" thickBot="1">
      <c r="A189" s="125">
        <f aca="true" t="shared" si="28" ref="A189:A195">IF(C178&gt;0,CONCATENATE(B178,", need ",A17," "),"")</f>
      </c>
      <c r="D189" s="891">
        <f>A188&amp;IF(A189&lt;&gt;"","-"&amp;A189,"")&amp;IF(A190&lt;&gt;"","-"&amp;A190,"")&amp;IF(A191&lt;&gt;"","-"&amp;A191,"")&amp;IF(A192&lt;&gt;"","-"&amp;A192,"")&amp;IF(A193&lt;&gt;"","-"&amp;A193,"")&amp;IF(A194&lt;&gt;"","-"&amp;A194,"")&amp;IF(A195&lt;&gt;"","-"&amp;A195,"")&amp;IF(A196&lt;&gt;"","-"&amp;A196,"")</f>
      </c>
      <c r="E189" s="891"/>
      <c r="F189" s="891"/>
      <c r="G189" s="891"/>
      <c r="H189" s="891"/>
      <c r="N189" s="5"/>
      <c r="O189" s="5"/>
      <c r="P189" s="5"/>
      <c r="Q189" s="5"/>
      <c r="R189" s="4"/>
      <c r="S189" s="5"/>
      <c r="T189" s="145"/>
      <c r="U189" s="141"/>
      <c r="V189" s="166"/>
      <c r="W189" s="166"/>
      <c r="X189" s="166"/>
      <c r="Y189" s="662" t="s">
        <v>0</v>
      </c>
      <c r="Z189" s="663" t="s">
        <v>165</v>
      </c>
      <c r="AA189" s="664"/>
      <c r="AB189" s="665"/>
      <c r="AC189" s="918">
        <f>F24</f>
        <v>0</v>
      </c>
      <c r="AD189" s="919"/>
      <c r="AE189" s="13"/>
      <c r="AF189" s="13"/>
      <c r="AG189" s="13"/>
      <c r="AH189" s="13"/>
      <c r="AI189" s="13"/>
      <c r="AJ189" s="13"/>
      <c r="AK189" s="13"/>
      <c r="AL189" s="13"/>
      <c r="AM189" s="13"/>
      <c r="AN189" s="13"/>
    </row>
    <row r="190" spans="1:40" ht="17.25" customHeight="1" thickBot="1">
      <c r="A190" s="125">
        <f t="shared" si="28"/>
      </c>
      <c r="D190" s="891"/>
      <c r="E190" s="891"/>
      <c r="F190" s="891"/>
      <c r="G190" s="891"/>
      <c r="H190" s="891"/>
      <c r="N190" s="5"/>
      <c r="O190" s="5"/>
      <c r="P190" s="5"/>
      <c r="Q190" s="5"/>
      <c r="R190" s="4"/>
      <c r="S190" s="5"/>
      <c r="T190" s="177"/>
      <c r="U190" s="166"/>
      <c r="V190" s="166"/>
      <c r="W190" s="166"/>
      <c r="X190" s="166"/>
      <c r="Y190" s="451"/>
      <c r="Z190" s="812" t="s">
        <v>176</v>
      </c>
      <c r="AA190" s="813"/>
      <c r="AB190" s="814"/>
      <c r="AC190" s="916" t="str">
        <f>IF(J24=""," - ",J24)</f>
        <v> - </v>
      </c>
      <c r="AD190" s="917"/>
      <c r="AE190" s="13"/>
      <c r="AF190" s="13"/>
      <c r="AG190" s="13"/>
      <c r="AH190" s="13"/>
      <c r="AI190" s="13"/>
      <c r="AJ190" s="13"/>
      <c r="AK190" s="13"/>
      <c r="AL190" s="13"/>
      <c r="AM190" s="13"/>
      <c r="AN190" s="13"/>
    </row>
    <row r="191" spans="1:40" ht="15" customHeight="1">
      <c r="A191" s="125">
        <f t="shared" si="28"/>
      </c>
      <c r="D191" s="891"/>
      <c r="E191" s="891"/>
      <c r="F191" s="891"/>
      <c r="G191" s="891"/>
      <c r="H191" s="891"/>
      <c r="N191" s="5"/>
      <c r="O191" s="5"/>
      <c r="P191" s="5"/>
      <c r="Q191" s="5"/>
      <c r="R191" s="4"/>
      <c r="S191" s="98"/>
      <c r="T191" s="145"/>
      <c r="U191" s="666"/>
      <c r="V191" s="166"/>
      <c r="W191" s="166"/>
      <c r="X191" s="166"/>
      <c r="Y191" s="667"/>
      <c r="Z191" s="668" t="s">
        <v>167</v>
      </c>
      <c r="AA191" s="669"/>
      <c r="AB191" s="456"/>
      <c r="AC191" s="670"/>
      <c r="AD191" s="671"/>
      <c r="AE191" s="21"/>
      <c r="AF191" s="13"/>
      <c r="AG191" s="13"/>
      <c r="AH191" s="13"/>
      <c r="AI191" s="13"/>
      <c r="AJ191" s="13"/>
      <c r="AK191" s="13"/>
      <c r="AL191" s="13"/>
      <c r="AM191" s="13"/>
      <c r="AN191" s="13"/>
    </row>
    <row r="192" spans="1:40" ht="22.5" customHeight="1" thickBot="1">
      <c r="A192" s="125">
        <f t="shared" si="28"/>
      </c>
      <c r="D192" s="891"/>
      <c r="E192" s="891"/>
      <c r="F192" s="891"/>
      <c r="G192" s="891"/>
      <c r="H192" s="891"/>
      <c r="N192" s="5"/>
      <c r="O192" s="5"/>
      <c r="P192" s="5"/>
      <c r="Q192" s="5"/>
      <c r="R192" s="4"/>
      <c r="S192" s="92"/>
      <c r="T192" s="672"/>
      <c r="U192" s="673" t="s">
        <v>0</v>
      </c>
      <c r="V192" s="674" t="s">
        <v>0</v>
      </c>
      <c r="W192" s="528" t="s">
        <v>0</v>
      </c>
      <c r="X192" s="528"/>
      <c r="Y192" s="532"/>
      <c r="Z192" s="877" t="s">
        <v>0</v>
      </c>
      <c r="AA192" s="878"/>
      <c r="AB192" s="878"/>
      <c r="AC192" s="675"/>
      <c r="AD192" s="676"/>
      <c r="AE192" s="13"/>
      <c r="AF192" s="13"/>
      <c r="AG192" s="13"/>
      <c r="AH192" s="13"/>
      <c r="AI192" s="13"/>
      <c r="AJ192" s="13"/>
      <c r="AK192" s="13"/>
      <c r="AL192" s="13"/>
      <c r="AM192" s="13"/>
      <c r="AN192" s="13"/>
    </row>
    <row r="193" spans="1:40" ht="13.5" customHeight="1" thickBot="1">
      <c r="A193" s="125">
        <f t="shared" si="28"/>
      </c>
      <c r="D193" s="891"/>
      <c r="E193" s="891"/>
      <c r="F193" s="891"/>
      <c r="G193" s="891"/>
      <c r="H193" s="891"/>
      <c r="N193" s="5"/>
      <c r="O193" s="5"/>
      <c r="P193" s="5"/>
      <c r="Q193" s="5"/>
      <c r="R193" s="4"/>
      <c r="S193" s="5"/>
      <c r="T193" s="512"/>
      <c r="U193" s="512"/>
      <c r="V193" s="512"/>
      <c r="W193" s="512"/>
      <c r="X193" s="512"/>
      <c r="Y193" s="512"/>
      <c r="Z193" s="141"/>
      <c r="AA193" s="141"/>
      <c r="AB193" s="141"/>
      <c r="AC193" s="141"/>
      <c r="AD193" s="228"/>
      <c r="AE193" s="13"/>
      <c r="AF193" s="13"/>
      <c r="AG193" s="13"/>
      <c r="AH193" s="13"/>
      <c r="AI193" s="13"/>
      <c r="AJ193" s="13"/>
      <c r="AK193" s="13"/>
      <c r="AL193" s="13"/>
      <c r="AM193" s="13"/>
      <c r="AN193" s="13"/>
    </row>
    <row r="194" spans="1:40" ht="12.75" customHeight="1">
      <c r="A194" s="125">
        <f t="shared" si="28"/>
      </c>
      <c r="D194" s="891"/>
      <c r="E194" s="891"/>
      <c r="F194" s="891"/>
      <c r="G194" s="891"/>
      <c r="H194" s="891"/>
      <c r="N194" s="5"/>
      <c r="O194" s="5"/>
      <c r="P194" s="5"/>
      <c r="Q194" s="5"/>
      <c r="R194" s="4"/>
      <c r="S194" s="5"/>
      <c r="T194" s="677">
        <f>A1</f>
        <v>2024</v>
      </c>
      <c r="U194" s="749"/>
      <c r="V194" s="678"/>
      <c r="W194" s="678"/>
      <c r="X194" s="678"/>
      <c r="Y194" s="678"/>
      <c r="Z194" s="678"/>
      <c r="AA194" s="678"/>
      <c r="AB194" s="914" t="str">
        <f>B3</f>
        <v>rev. 1.02.24 for travel after 01/01/24</v>
      </c>
      <c r="AC194" s="914"/>
      <c r="AD194" s="915"/>
      <c r="AE194" s="13"/>
      <c r="AF194" s="13"/>
      <c r="AG194" s="13"/>
      <c r="AH194" s="13"/>
      <c r="AI194" s="13"/>
      <c r="AJ194" s="13"/>
      <c r="AK194" s="13"/>
      <c r="AL194" s="13"/>
      <c r="AM194" s="13"/>
      <c r="AN194" s="13"/>
    </row>
    <row r="195" spans="1:30" ht="19.5" customHeight="1">
      <c r="A195" s="125">
        <f t="shared" si="28"/>
      </c>
      <c r="D195" s="891"/>
      <c r="E195" s="891"/>
      <c r="F195" s="891"/>
      <c r="G195" s="891"/>
      <c r="H195" s="891"/>
      <c r="T195" s="159"/>
      <c r="U195" s="166"/>
      <c r="V195" s="166"/>
      <c r="W195" s="166"/>
      <c r="X195" s="166"/>
      <c r="Y195" s="166"/>
      <c r="Z195" s="166"/>
      <c r="AA195" s="166"/>
      <c r="AB195" s="166"/>
      <c r="AC195" s="166"/>
      <c r="AD195" s="160"/>
    </row>
    <row r="196" spans="1:32" ht="33.75" customHeight="1">
      <c r="A196" s="890">
        <f>IF(A24&lt;&gt;0,CONCATENATE(" + Fleet Driver requested and addional costs will be incurred based on ",A24," hours driver is needed @ $15/hr"),"")</f>
      </c>
      <c r="B196" s="890"/>
      <c r="D196" s="891"/>
      <c r="E196" s="891"/>
      <c r="F196" s="891"/>
      <c r="G196" s="891"/>
      <c r="H196" s="891"/>
      <c r="T196" s="159"/>
      <c r="U196" s="679" t="s">
        <v>53</v>
      </c>
      <c r="V196" s="166"/>
      <c r="W196" s="166"/>
      <c r="X196" s="166"/>
      <c r="Y196" s="166"/>
      <c r="Z196" s="166"/>
      <c r="AA196" s="525" t="s">
        <v>158</v>
      </c>
      <c r="AB196" s="166"/>
      <c r="AC196" s="680">
        <f ca="1">TODAY()</f>
        <v>43831</v>
      </c>
      <c r="AD196" s="514"/>
      <c r="AF196" s="346"/>
    </row>
    <row r="197" spans="4:30" ht="12.75" customHeight="1">
      <c r="D197" s="891"/>
      <c r="E197" s="891"/>
      <c r="F197" s="891"/>
      <c r="G197" s="891"/>
      <c r="H197" s="891"/>
      <c r="I197" s="88"/>
      <c r="T197" s="524"/>
      <c r="U197" s="526" t="s">
        <v>0</v>
      </c>
      <c r="V197" s="525"/>
      <c r="W197" s="525"/>
      <c r="X197" s="525"/>
      <c r="Y197" s="525"/>
      <c r="Z197" s="525"/>
      <c r="AA197" s="525"/>
      <c r="AB197" s="228"/>
      <c r="AC197" s="525"/>
      <c r="AD197" s="514"/>
    </row>
    <row r="198" spans="4:30" ht="15">
      <c r="D198" s="891"/>
      <c r="E198" s="891"/>
      <c r="F198" s="891"/>
      <c r="G198" s="891"/>
      <c r="H198" s="891"/>
      <c r="T198" s="524" t="s">
        <v>54</v>
      </c>
      <c r="U198" s="681" t="str">
        <f>B2</f>
        <v>Request for Travel Authorization</v>
      </c>
      <c r="V198" s="525"/>
      <c r="W198" s="525"/>
      <c r="X198" s="682"/>
      <c r="Z198" s="131"/>
      <c r="AA198" s="131"/>
      <c r="AB198" s="92"/>
      <c r="AC198" s="682" t="s">
        <v>95</v>
      </c>
      <c r="AD198" s="683"/>
    </row>
    <row r="199" spans="4:30" ht="14.25" customHeight="1" thickBot="1">
      <c r="D199" s="891"/>
      <c r="E199" s="891"/>
      <c r="F199" s="891"/>
      <c r="G199" s="891"/>
      <c r="H199" s="891"/>
      <c r="T199" s="524"/>
      <c r="U199" s="526"/>
      <c r="V199" s="525"/>
      <c r="W199" s="684"/>
      <c r="X199" s="526"/>
      <c r="Y199" s="685"/>
      <c r="Z199" s="92" t="s">
        <v>0</v>
      </c>
      <c r="AA199" s="526"/>
      <c r="AB199" s="525"/>
      <c r="AC199" s="686"/>
      <c r="AD199" s="687"/>
    </row>
    <row r="200" spans="1:57" s="89" customFormat="1" ht="27" customHeight="1" thickTop="1">
      <c r="A200" s="155"/>
      <c r="B200" s="26"/>
      <c r="C200" s="88"/>
      <c r="D200" s="891"/>
      <c r="E200" s="891"/>
      <c r="F200" s="891"/>
      <c r="G200" s="891"/>
      <c r="H200" s="891"/>
      <c r="I200" s="26"/>
      <c r="J200" s="88"/>
      <c r="K200" s="156"/>
      <c r="L200" s="156"/>
      <c r="M200" s="157"/>
      <c r="N200" s="157"/>
      <c r="O200" s="157"/>
      <c r="P200" s="157"/>
      <c r="Q200" s="157"/>
      <c r="R200" s="158"/>
      <c r="S200" s="157"/>
      <c r="T200" s="688"/>
      <c r="U200" s="689" t="s">
        <v>56</v>
      </c>
      <c r="V200" s="690"/>
      <c r="W200" s="691" t="s">
        <v>57</v>
      </c>
      <c r="X200" s="692"/>
      <c r="Y200" s="690"/>
      <c r="Z200" s="693"/>
      <c r="AA200" s="694" t="s">
        <v>141</v>
      </c>
      <c r="AB200" s="690"/>
      <c r="AC200" s="690"/>
      <c r="AD200" s="695"/>
      <c r="AE200" s="86"/>
      <c r="AF200" s="86"/>
      <c r="AG200" s="86"/>
      <c r="AH200" s="86"/>
      <c r="AI200" s="86"/>
      <c r="AJ200" s="86"/>
      <c r="AK200" s="86"/>
      <c r="AL200" s="86"/>
      <c r="AM200" s="86"/>
      <c r="AN200" s="88"/>
      <c r="AO200" s="86"/>
      <c r="AP200" s="87"/>
      <c r="AQ200" s="87"/>
      <c r="AR200" s="87"/>
      <c r="AS200" s="87"/>
      <c r="AT200" s="87"/>
      <c r="AU200" s="87"/>
      <c r="AV200" s="87"/>
      <c r="AW200" s="87"/>
      <c r="AX200" s="87"/>
      <c r="AY200" s="87"/>
      <c r="AZ200" s="87"/>
      <c r="BA200" s="87"/>
      <c r="BB200" s="87"/>
      <c r="BC200" s="87"/>
      <c r="BD200" s="87"/>
      <c r="BE200" s="87"/>
    </row>
    <row r="201" spans="20:30" ht="22.5" customHeight="1">
      <c r="T201" s="696" t="s">
        <v>1</v>
      </c>
      <c r="U201" s="697">
        <f>B5</f>
        <v>0</v>
      </c>
      <c r="V201" s="506" t="s">
        <v>89</v>
      </c>
      <c r="W201" s="698"/>
      <c r="X201" s="699">
        <f>F25</f>
        <v>0</v>
      </c>
      <c r="Y201" s="700"/>
      <c r="Z201" s="701"/>
      <c r="AA201" s="702" t="s">
        <v>142</v>
      </c>
      <c r="AB201" s="703"/>
      <c r="AC201" s="553"/>
      <c r="AD201" s="704"/>
    </row>
    <row r="202" spans="1:30" ht="22.5" customHeight="1">
      <c r="A202" s="125" t="s">
        <v>191</v>
      </c>
      <c r="T202" s="705" t="s">
        <v>59</v>
      </c>
      <c r="U202" s="706">
        <f>B6</f>
        <v>0</v>
      </c>
      <c r="V202" s="507" t="s">
        <v>58</v>
      </c>
      <c r="W202" s="707"/>
      <c r="X202" s="708">
        <f>D36</f>
        <v>0</v>
      </c>
      <c r="Y202" s="326"/>
      <c r="Z202" s="709"/>
      <c r="AA202" s="710"/>
      <c r="AB202" s="711">
        <f>G79</f>
        <v>0</v>
      </c>
      <c r="AC202" s="593"/>
      <c r="AD202" s="712"/>
    </row>
    <row r="203" spans="1:30" ht="22.5" customHeight="1">
      <c r="A203" s="125" t="str">
        <f aca="true" t="shared" si="29" ref="A203:A210">IF(OR(A16="",A16=0,A16=1,A16=2,A16=3,A16=4,A16=5,A16=6,A16=7,A16=8,A16=9,A16=10),"Great","Bad")</f>
        <v>Great</v>
      </c>
      <c r="T203" s="713" t="s">
        <v>2</v>
      </c>
      <c r="U203" s="714">
        <f>B7</f>
        <v>0</v>
      </c>
      <c r="V203" s="326" t="s">
        <v>60</v>
      </c>
      <c r="W203" s="715"/>
      <c r="X203" s="716">
        <f>A36</f>
        <v>0</v>
      </c>
      <c r="Y203" s="717"/>
      <c r="Z203" s="718"/>
      <c r="AA203" s="702" t="s">
        <v>64</v>
      </c>
      <c r="AB203" s="719"/>
      <c r="AC203" s="553"/>
      <c r="AD203" s="704"/>
    </row>
    <row r="204" spans="1:30" ht="22.5" customHeight="1">
      <c r="A204" s="125" t="str">
        <f t="shared" si="29"/>
        <v>Great</v>
      </c>
      <c r="T204" s="369"/>
      <c r="U204" s="373">
        <f>B8</f>
        <v>0</v>
      </c>
      <c r="V204" s="10" t="s">
        <v>199</v>
      </c>
      <c r="W204" s="707"/>
      <c r="X204" s="720">
        <f>D46</f>
        <v>0</v>
      </c>
      <c r="Y204" s="708"/>
      <c r="Z204" s="721"/>
      <c r="AA204" s="211"/>
      <c r="AB204" s="703" t="s">
        <v>0</v>
      </c>
      <c r="AC204" s="553"/>
      <c r="AD204" s="704"/>
    </row>
    <row r="205" spans="1:30" ht="24" customHeight="1" thickBot="1">
      <c r="A205" s="125" t="str">
        <f t="shared" si="29"/>
        <v>Great</v>
      </c>
      <c r="T205" s="745" t="s">
        <v>3</v>
      </c>
      <c r="U205" s="722">
        <f>B9</f>
        <v>0</v>
      </c>
      <c r="V205" s="507" t="s">
        <v>63</v>
      </c>
      <c r="W205" s="326"/>
      <c r="X205" s="939"/>
      <c r="Y205" s="939"/>
      <c r="Z205" s="940"/>
      <c r="AA205" s="723" t="s">
        <v>62</v>
      </c>
      <c r="AB205" s="724"/>
      <c r="AC205" s="625"/>
      <c r="AD205" s="725"/>
    </row>
    <row r="206" spans="1:30" ht="25.5" customHeight="1">
      <c r="A206" s="125" t="str">
        <f t="shared" si="29"/>
        <v>Great</v>
      </c>
      <c r="T206" s="333" t="s">
        <v>126</v>
      </c>
      <c r="U206" s="429">
        <f>B11</f>
        <v>0</v>
      </c>
      <c r="V206" s="951">
        <f>B44</f>
      </c>
      <c r="W206" s="952"/>
      <c r="X206" s="952"/>
      <c r="Y206" s="952"/>
      <c r="Z206" s="953"/>
      <c r="AA206" s="744"/>
      <c r="AB206" s="553"/>
      <c r="AC206" s="553"/>
      <c r="AD206" s="704"/>
    </row>
    <row r="207" spans="1:30" ht="72.75" customHeight="1" thickBot="1">
      <c r="A207" s="125" t="str">
        <f t="shared" si="29"/>
        <v>Great</v>
      </c>
      <c r="T207" s="437" t="s">
        <v>127</v>
      </c>
      <c r="U207" s="438">
        <f>B12</f>
        <v>0</v>
      </c>
      <c r="V207" s="954"/>
      <c r="W207" s="955"/>
      <c r="X207" s="955"/>
      <c r="Y207" s="955"/>
      <c r="Z207" s="956"/>
      <c r="AA207" s="744"/>
      <c r="AB207" s="553"/>
      <c r="AC207" s="553"/>
      <c r="AD207" s="704"/>
    </row>
    <row r="208" spans="1:30" ht="21.75" customHeight="1">
      <c r="A208" s="125" t="str">
        <f t="shared" si="29"/>
        <v>Great</v>
      </c>
      <c r="T208" s="332" t="s">
        <v>65</v>
      </c>
      <c r="U208" s="160"/>
      <c r="V208" s="789" t="s">
        <v>61</v>
      </c>
      <c r="W208" s="790"/>
      <c r="X208" s="726">
        <f>IF(G38&gt;0,G38,IF(G37&gt;0,G37,G36))</f>
        <v>0</v>
      </c>
      <c r="Y208" s="791"/>
      <c r="Z208" s="792"/>
      <c r="AA208" s="702"/>
      <c r="AB208" s="703"/>
      <c r="AC208" s="553"/>
      <c r="AD208" s="704"/>
    </row>
    <row r="209" spans="1:30" ht="18.75" customHeight="1">
      <c r="A209" s="125" t="str">
        <f t="shared" si="29"/>
        <v>Great</v>
      </c>
      <c r="T209" s="746"/>
      <c r="U209" s="747"/>
      <c r="V209" s="210" t="s">
        <v>144</v>
      </c>
      <c r="X209" s="727">
        <f>F46</f>
        <v>0</v>
      </c>
      <c r="Z209" s="131"/>
      <c r="AA209" s="356"/>
      <c r="AB209" s="163"/>
      <c r="AC209" s="163"/>
      <c r="AD209" s="728"/>
    </row>
    <row r="210" spans="1:30" ht="18.75" customHeight="1">
      <c r="A210" s="125" t="str">
        <f t="shared" si="29"/>
        <v>Great</v>
      </c>
      <c r="T210" s="746"/>
      <c r="U210" s="747"/>
      <c r="V210" s="729" t="s">
        <v>97</v>
      </c>
      <c r="W210" s="430"/>
      <c r="X210" s="957">
        <f>C230</f>
      </c>
      <c r="Y210" s="958"/>
      <c r="Z210" s="959"/>
      <c r="AA210" s="159" t="s">
        <v>139</v>
      </c>
      <c r="AB210" s="166"/>
      <c r="AC210" s="166"/>
      <c r="AD210" s="160"/>
    </row>
    <row r="211" spans="1:30" ht="21.75" customHeight="1">
      <c r="A211" s="125">
        <f>COUNTIF(A203:A210,"Bad")</f>
        <v>0</v>
      </c>
      <c r="T211" s="746"/>
      <c r="U211" s="747"/>
      <c r="V211" s="159"/>
      <c r="W211" s="715"/>
      <c r="X211" s="960"/>
      <c r="Y211" s="961"/>
      <c r="Z211" s="962"/>
      <c r="AA211" s="210"/>
      <c r="AB211" s="166"/>
      <c r="AC211" s="166"/>
      <c r="AD211" s="160"/>
    </row>
    <row r="212" spans="20:30" ht="19.5" customHeight="1">
      <c r="T212" s="159"/>
      <c r="U212" s="160"/>
      <c r="V212" s="162"/>
      <c r="W212" s="297"/>
      <c r="X212" s="960"/>
      <c r="Y212" s="961"/>
      <c r="Z212" s="962"/>
      <c r="AA212" s="162"/>
      <c r="AB212" s="163"/>
      <c r="AC212" s="163"/>
      <c r="AD212" s="728"/>
    </row>
    <row r="213" spans="20:30" ht="19.5" customHeight="1">
      <c r="T213" s="159"/>
      <c r="U213" s="160"/>
      <c r="V213" s="166" t="s">
        <v>130</v>
      </c>
      <c r="W213" s="284"/>
      <c r="X213" s="963">
        <f>F24</f>
        <v>0</v>
      </c>
      <c r="Y213" s="964"/>
      <c r="Z213" s="965"/>
      <c r="AA213" s="131" t="s">
        <v>140</v>
      </c>
      <c r="AB213" s="166"/>
      <c r="AC213" s="166"/>
      <c r="AD213" s="160"/>
    </row>
    <row r="214" spans="20:30" ht="19.5" customHeight="1">
      <c r="T214" s="159"/>
      <c r="U214" s="160"/>
      <c r="V214" s="166" t="s">
        <v>131</v>
      </c>
      <c r="W214" s="284"/>
      <c r="X214" s="337"/>
      <c r="Y214" s="335"/>
      <c r="Z214" s="336"/>
      <c r="AA214" s="210"/>
      <c r="AB214" s="166"/>
      <c r="AC214" s="141"/>
      <c r="AD214" s="160"/>
    </row>
    <row r="215" spans="20:30" ht="21.75" customHeight="1" thickBot="1">
      <c r="T215" s="159"/>
      <c r="U215" s="160"/>
      <c r="V215" s="159" t="s">
        <v>132</v>
      </c>
      <c r="W215" s="284"/>
      <c r="X215" s="426"/>
      <c r="Y215" s="427"/>
      <c r="Z215" s="428"/>
      <c r="AA215" s="162"/>
      <c r="AB215" s="163"/>
      <c r="AC215" s="163"/>
      <c r="AD215" s="728"/>
    </row>
    <row r="216" spans="20:30" ht="15" customHeight="1">
      <c r="T216" s="159"/>
      <c r="U216" s="166"/>
      <c r="V216" s="305" t="s">
        <v>44</v>
      </c>
      <c r="W216" s="165"/>
      <c r="X216" s="908">
        <f>B29</f>
        <v>0</v>
      </c>
      <c r="Y216" s="909"/>
      <c r="Z216" s="909"/>
      <c r="AA216" s="910">
        <f>B33</f>
        <v>0</v>
      </c>
      <c r="AB216" s="910"/>
      <c r="AC216" s="910"/>
      <c r="AD216" s="911"/>
    </row>
    <row r="217" spans="20:30" ht="15" customHeight="1">
      <c r="T217" s="159"/>
      <c r="U217" s="166"/>
      <c r="V217" s="159"/>
      <c r="W217" s="166"/>
      <c r="X217" s="906">
        <f>B30</f>
        <v>0</v>
      </c>
      <c r="Y217" s="907"/>
      <c r="Z217" s="907"/>
      <c r="AA217" s="739"/>
      <c r="AB217" s="739"/>
      <c r="AC217" s="739"/>
      <c r="AD217" s="740"/>
    </row>
    <row r="218" spans="3:30" ht="15" customHeight="1">
      <c r="C218" s="88" t="s">
        <v>197</v>
      </c>
      <c r="T218" s="159"/>
      <c r="U218" s="166"/>
      <c r="V218" s="159"/>
      <c r="W218" s="166"/>
      <c r="X218" s="906">
        <f>B31</f>
        <v>0</v>
      </c>
      <c r="Y218" s="907"/>
      <c r="Z218" s="907"/>
      <c r="AA218" s="739"/>
      <c r="AB218" s="739"/>
      <c r="AC218" s="739"/>
      <c r="AD218" s="740"/>
    </row>
    <row r="219" spans="3:30" ht="15" customHeight="1" thickBot="1">
      <c r="C219" s="904">
        <f aca="true" t="shared" si="30" ref="C219:C226">IF(D11&lt;&gt;"",E11,"")</f>
      </c>
      <c r="D219" s="905"/>
      <c r="T219" s="164"/>
      <c r="U219" s="136"/>
      <c r="V219" s="164"/>
      <c r="W219" s="136"/>
      <c r="X219" s="912">
        <f>B32</f>
        <v>0</v>
      </c>
      <c r="Y219" s="913"/>
      <c r="Z219" s="913"/>
      <c r="AA219" s="741"/>
      <c r="AB219" s="742"/>
      <c r="AC219" s="742"/>
      <c r="AD219" s="743"/>
    </row>
    <row r="220" spans="3:29" ht="13.5">
      <c r="C220" s="904">
        <f t="shared" si="30"/>
      </c>
      <c r="D220" s="905"/>
      <c r="AC220" s="141"/>
    </row>
    <row r="221" spans="3:30" ht="13.5">
      <c r="C221" s="904">
        <f t="shared" si="30"/>
      </c>
      <c r="D221" s="905"/>
      <c r="AD221" s="167"/>
    </row>
    <row r="222" spans="3:4" ht="13.5">
      <c r="C222" s="904">
        <f t="shared" si="30"/>
      </c>
      <c r="D222" s="905"/>
    </row>
    <row r="223" spans="3:4" ht="13.5">
      <c r="C223" s="904">
        <f t="shared" si="30"/>
      </c>
      <c r="D223" s="905"/>
    </row>
    <row r="224" spans="3:4" ht="13.5">
      <c r="C224" s="904">
        <f t="shared" si="30"/>
      </c>
      <c r="D224" s="905"/>
    </row>
    <row r="225" spans="3:4" ht="13.5">
      <c r="C225" s="904">
        <f t="shared" si="30"/>
      </c>
      <c r="D225" s="905"/>
    </row>
    <row r="226" spans="3:4" ht="13.5">
      <c r="C226" s="904">
        <f t="shared" si="30"/>
      </c>
      <c r="D226" s="905"/>
    </row>
    <row r="227" spans="3:4" ht="13.5">
      <c r="C227" s="904">
        <f>IF(D19&lt;&gt;"",CONCATENATE("Other: ",E20," ",E21),"")</f>
      </c>
      <c r="D227" s="905"/>
    </row>
    <row r="229" ht="13.5">
      <c r="C229" s="88" t="s">
        <v>196</v>
      </c>
    </row>
    <row r="230" spans="3:9" ht="13.5">
      <c r="C230" s="947">
        <f>C219&amp;IF(C220&lt;&gt;"",", "&amp;C220,"")&amp;IF(C221&lt;&gt;"",", "&amp;C221,"")&amp;IF(C223&lt;&gt;"",", "&amp;C223,"")&amp;IF(C224&lt;&gt;"",", "&amp;C224,"")&amp;IF(C225&lt;&gt;"",", "&amp;C225,"")&amp;IF(C226&lt;&gt;"",", "&amp;C226,"")&amp;IF(C227&lt;&gt;"",", "&amp;C227,"")</f>
      </c>
      <c r="D230" s="947"/>
      <c r="E230" s="947"/>
      <c r="F230" s="947"/>
      <c r="G230" s="947"/>
      <c r="H230" s="947"/>
      <c r="I230" s="947"/>
    </row>
    <row r="231" spans="3:27" ht="13.5">
      <c r="C231" s="947"/>
      <c r="D231" s="947"/>
      <c r="E231" s="947"/>
      <c r="F231" s="947"/>
      <c r="G231" s="947"/>
      <c r="H231" s="947"/>
      <c r="I231" s="947"/>
      <c r="AA231" s="143"/>
    </row>
    <row r="232" spans="3:9" ht="13.5">
      <c r="C232" s="947"/>
      <c r="D232" s="947"/>
      <c r="E232" s="947"/>
      <c r="F232" s="947"/>
      <c r="G232" s="947"/>
      <c r="H232" s="947"/>
      <c r="I232" s="947"/>
    </row>
    <row r="233" spans="3:9" ht="13.5">
      <c r="C233" s="947"/>
      <c r="D233" s="947"/>
      <c r="E233" s="947"/>
      <c r="F233" s="947"/>
      <c r="G233" s="947"/>
      <c r="H233" s="947"/>
      <c r="I233" s="947"/>
    </row>
  </sheetData>
  <sheetProtection password="C9A2" sheet="1" selectLockedCells="1"/>
  <mergeCells count="107">
    <mergeCell ref="U154:W155"/>
    <mergeCell ref="U156:W158"/>
    <mergeCell ref="Y147:AA147"/>
    <mergeCell ref="V206:Z207"/>
    <mergeCell ref="X210:Z212"/>
    <mergeCell ref="X213:Z213"/>
    <mergeCell ref="AA180:AB180"/>
    <mergeCell ref="AA181:AB181"/>
    <mergeCell ref="AA182:AB182"/>
    <mergeCell ref="Y180:Z180"/>
    <mergeCell ref="Y181:Z181"/>
    <mergeCell ref="X205:Z205"/>
    <mergeCell ref="E20:J20"/>
    <mergeCell ref="E21:J21"/>
    <mergeCell ref="C230:I233"/>
    <mergeCell ref="C219:D219"/>
    <mergeCell ref="C220:D220"/>
    <mergeCell ref="C221:D221"/>
    <mergeCell ref="C222:D222"/>
    <mergeCell ref="C223:D223"/>
    <mergeCell ref="C227:D227"/>
    <mergeCell ref="AC190:AD190"/>
    <mergeCell ref="AC189:AD189"/>
    <mergeCell ref="AC187:AD188"/>
    <mergeCell ref="Y182:Z182"/>
    <mergeCell ref="X168:AB171"/>
    <mergeCell ref="H176:I176"/>
    <mergeCell ref="H183:I183"/>
    <mergeCell ref="H184:I184"/>
    <mergeCell ref="T171:U171"/>
    <mergeCell ref="H182:I182"/>
    <mergeCell ref="C226:D226"/>
    <mergeCell ref="X218:Z218"/>
    <mergeCell ref="X216:Z216"/>
    <mergeCell ref="AA216:AD216"/>
    <mergeCell ref="X217:Z217"/>
    <mergeCell ref="C225:D225"/>
    <mergeCell ref="X219:Z219"/>
    <mergeCell ref="C224:D224"/>
    <mergeCell ref="AB194:AD194"/>
    <mergeCell ref="F181:G181"/>
    <mergeCell ref="F182:G182"/>
    <mergeCell ref="F183:G183"/>
    <mergeCell ref="F184:G184"/>
    <mergeCell ref="F176:G176"/>
    <mergeCell ref="F177:G177"/>
    <mergeCell ref="F178:G178"/>
    <mergeCell ref="A196:B196"/>
    <mergeCell ref="D189:H200"/>
    <mergeCell ref="F186:G186"/>
    <mergeCell ref="C186:D186"/>
    <mergeCell ref="C183:D183"/>
    <mergeCell ref="C14:C23"/>
    <mergeCell ref="H185:I185"/>
    <mergeCell ref="E185:F185"/>
    <mergeCell ref="C184:D184"/>
    <mergeCell ref="C185:D185"/>
    <mergeCell ref="H178:I178"/>
    <mergeCell ref="H180:I180"/>
    <mergeCell ref="C176:D176"/>
    <mergeCell ref="C177:D177"/>
    <mergeCell ref="C178:D178"/>
    <mergeCell ref="C180:D180"/>
    <mergeCell ref="F180:G180"/>
    <mergeCell ref="C181:D181"/>
    <mergeCell ref="C182:D182"/>
    <mergeCell ref="C179:D179"/>
    <mergeCell ref="A1:A3"/>
    <mergeCell ref="C24:C33"/>
    <mergeCell ref="Z192:AB192"/>
    <mergeCell ref="B45:C45"/>
    <mergeCell ref="D36:F36"/>
    <mergeCell ref="H36:J36"/>
    <mergeCell ref="H24:I24"/>
    <mergeCell ref="B170:C170"/>
    <mergeCell ref="H37:J37"/>
    <mergeCell ref="H38:J38"/>
    <mergeCell ref="B48:C48"/>
    <mergeCell ref="B68:C68"/>
    <mergeCell ref="B70:C70"/>
    <mergeCell ref="B165:C165"/>
    <mergeCell ref="B166:C166"/>
    <mergeCell ref="D37:F37"/>
    <mergeCell ref="D38:F38"/>
    <mergeCell ref="B169:C169"/>
    <mergeCell ref="B167:C167"/>
    <mergeCell ref="B168:C168"/>
    <mergeCell ref="D27:H30"/>
    <mergeCell ref="D56:J56"/>
    <mergeCell ref="G61:H63"/>
    <mergeCell ref="G25:H26"/>
    <mergeCell ref="B161:C161"/>
    <mergeCell ref="B162:C162"/>
    <mergeCell ref="B163:C163"/>
    <mergeCell ref="B164:C164"/>
    <mergeCell ref="C5:I5"/>
    <mergeCell ref="F68:G68"/>
    <mergeCell ref="Z190:AB190"/>
    <mergeCell ref="E52:I52"/>
    <mergeCell ref="E53:I53"/>
    <mergeCell ref="E54:I54"/>
    <mergeCell ref="H181:I181"/>
    <mergeCell ref="H186:I186"/>
    <mergeCell ref="T168:U170"/>
    <mergeCell ref="H179:I179"/>
    <mergeCell ref="F179:G179"/>
    <mergeCell ref="H177:I177"/>
  </mergeCells>
  <conditionalFormatting sqref="C14:C23">
    <cfRule type="containsText" priority="7" dxfId="5" operator="containsText" stopIfTrue="1" text="&lt;---- VALUE ENTERED IS NOT A NUMBER !">
      <formula>NOT(ISERROR(SEARCH("&lt;---- VALUE ENTERED IS NOT A NUMBER !",C14)))</formula>
    </cfRule>
  </conditionalFormatting>
  <conditionalFormatting sqref="C24:C33">
    <cfRule type="containsText" priority="6" dxfId="6" operator="containsText" stopIfTrue="1" text="CLEAR A23 FLEET HOURS ALREADY FACTORED FOR 30/56 BUS OPTIONS">
      <formula>NOT(ISERROR(SEARCH("CLEAR A23 FLEET HOURS ALREADY FACTORED FOR 30/56 BUS OPTIONS",C24)))</formula>
    </cfRule>
  </conditionalFormatting>
  <conditionalFormatting sqref="D56:J56">
    <cfRule type="cellIs" priority="3" dxfId="7" operator="equal" stopIfTrue="1">
      <formula>"↑ Standard Lodging Rate Value Needed to calculate !"</formula>
    </cfRule>
  </conditionalFormatting>
  <conditionalFormatting sqref="G61:H63">
    <cfRule type="cellIs" priority="2" dxfId="8" operator="equal" stopIfTrue="1">
      <formula>"Please don't use negative numbers !"</formula>
    </cfRule>
  </conditionalFormatting>
  <conditionalFormatting sqref="G25:H26">
    <cfRule type="containsText" priority="1" dxfId="9" operator="containsText" stopIfTrue="1" text="← ← ← ←">
      <formula>NOT(ISERROR(SEARCH("← ← ← ←",G25)))</formula>
    </cfRule>
  </conditionalFormatting>
  <hyperlinks>
    <hyperlink ref="D27:H30" r:id="rId1" display="You must enter a control number in order for this RTA to be processed. Go to the Travel Section of the Finance web page for the next available control number."/>
    <hyperlink ref="C5:I5" r:id="rId2" display="Problem opening in protected mode? Visit go.longwood.edu/protected"/>
  </hyperlinks>
  <printOptions/>
  <pageMargins left="0.5" right="0" top="0.5" bottom="0" header="0.5" footer="0.5"/>
  <pageSetup firstPageNumber="0" useFirstPageNumber="1" fitToHeight="0" fitToWidth="1" orientation="portrait" scale="90" r:id="rId5"/>
  <rowBreaks count="4" manualBreakCount="4">
    <brk id="53" max="65535" man="1"/>
    <brk id="140" min="19" max="29" man="1"/>
    <brk id="192" min="19" max="29" man="1"/>
    <brk id="193" min="19" max="29"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RTA FORM</dc:title>
  <dc:subject/>
  <dc:creator>Dempsey, Tiffany</dc:creator>
  <cp:keywords/>
  <dc:description/>
  <cp:lastModifiedBy>Billy Tucker</cp:lastModifiedBy>
  <cp:lastPrinted>2019-11-06T21:32:48Z</cp:lastPrinted>
  <dcterms:created xsi:type="dcterms:W3CDTF">1999-05-07T14:03:04Z</dcterms:created>
  <dcterms:modified xsi:type="dcterms:W3CDTF">2024-01-02T20:55:07Z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